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300" windowWidth="18495" windowHeight="11700"/>
  </bookViews>
  <sheets>
    <sheet name="RECTO" sheetId="1" r:id="rId1"/>
    <sheet name="RACE" sheetId="2" state="hidden" r:id="rId2"/>
  </sheets>
  <definedNames>
    <definedName name="AmeAST">RECTO!$O$13</definedName>
    <definedName name="AmeDET">RECTO!$O$15</definedName>
    <definedName name="AmeINS">RECTO!$O$11</definedName>
    <definedName name="AmeINT">RECTO!$O$9</definedName>
    <definedName name="AmePHY">RECTO!$O$5</definedName>
    <definedName name="AmeROB">RECTO!$O$7</definedName>
    <definedName name="BasAST">RECTO!$K$13</definedName>
    <definedName name="BasDET">RECTO!$K$15</definedName>
    <definedName name="BasePM">RECTO!$W$11</definedName>
    <definedName name="BasePO">RECTO!$W$15</definedName>
    <definedName name="BasePV">RECTO!$W$7</definedName>
    <definedName name="BasINS">RECTO!$K$11</definedName>
    <definedName name="BasINT">RECTO!$K$9</definedName>
    <definedName name="BasPHY">RECTO!$K$5</definedName>
    <definedName name="BasROB">RECTO!$K$7</definedName>
    <definedName name="DepBAT">RECTO!$O$23</definedName>
    <definedName name="DepCOM">RECTO!$O$25</definedName>
    <definedName name="DepMAN">RECTO!$O$27</definedName>
    <definedName name="DepMOU">RECTO!$O$29</definedName>
    <definedName name="DepPER">RECTO!$O$31</definedName>
    <definedName name="DepRAI">RECTO!$O$33</definedName>
    <definedName name="FT">RECTO!$E$13</definedName>
    <definedName name="InitBAT">RECTO!$K$23</definedName>
    <definedName name="InitCOM">RECTO!$K$25</definedName>
    <definedName name="InitMAN">RECTO!$K$27</definedName>
    <definedName name="InitMAT">RECTO!$K$27</definedName>
    <definedName name="InitMOU">RECTO!$K$29</definedName>
    <definedName name="InitPER">RECTO!$K$31</definedName>
    <definedName name="InitRAI">RECTO!$K$33</definedName>
    <definedName name="RacAST">RECTO!$M$13</definedName>
    <definedName name="RacBAT">RECTO!$M$23</definedName>
    <definedName name="RacCOM">RECTO!$M$25</definedName>
    <definedName name="RacDET">RECTO!$M$15</definedName>
    <definedName name="Race">RECTO!$E$7</definedName>
    <definedName name="RacesData">RACE!$A$3:$X$10</definedName>
    <definedName name="RacINS">RECTO!$M$11</definedName>
    <definedName name="RacINT">RECTO!$M$9</definedName>
    <definedName name="RacMAN">RECTO!$M$27</definedName>
    <definedName name="RacMOU">RECTO!$M$29</definedName>
    <definedName name="RacPER">RECTO!$M$31</definedName>
    <definedName name="RacPHY">RECTO!$M$5</definedName>
    <definedName name="RacRAI">RECTO!$M$33</definedName>
    <definedName name="RacROB">RECTO!$M$7</definedName>
    <definedName name="RangAfflux">RECTO!$K$63</definedName>
    <definedName name="RangArriviste">RECTO!$K$85</definedName>
    <definedName name="RangEndurance">RECTO!$K$43</definedName>
    <definedName name="RangMAG">RECTO!$W$9</definedName>
    <definedName name="RangOPP">RECTO!$W$13</definedName>
    <definedName name="RangSAN">RECTO!$W$5</definedName>
    <definedName name="RgCourBAT">RECTO!$Q$23</definedName>
    <definedName name="RgCourCOM">RECTO!$Q$25</definedName>
    <definedName name="RgCourMAG">RECTO!$Y$9</definedName>
    <definedName name="RgCourMAN">RECTO!$Q$27</definedName>
    <definedName name="RgCourMOU">RECTO!$Q$29</definedName>
    <definedName name="RgCourOPP">RECTO!$Y$13</definedName>
    <definedName name="RgCourPER">RECTO!$Q$31</definedName>
    <definedName name="RgCourRAI">RECTO!$Q$33</definedName>
    <definedName name="RgCourSAN">RECTO!$Y$5</definedName>
    <definedName name="ScoreDET">RECTO!$Q$15</definedName>
    <definedName name="ScoreINS">RECTO!$Q$11</definedName>
    <definedName name="ScoreROB">RECTO!$Q$7</definedName>
    <definedName name="SommeAction">RECTO!$BE$35</definedName>
    <definedName name="SommeAmelio">RECTO!$BE$3</definedName>
    <definedName name="SommeAttribut">RECTO!$BE$17</definedName>
    <definedName name="SommeFormation">RECTO!$BF$17</definedName>
    <definedName name="SommeTalent">RECTO!$BE$121</definedName>
    <definedName name="SommeTechnique">RECTO!$BF$125</definedName>
    <definedName name="XPTotal">RECTO!$E$15</definedName>
    <definedName name="_xlnm.Print_Area" localSheetId="0">RECTO!$A$1:$AZ$167</definedName>
  </definedNames>
  <calcPr calcId="145621"/>
</workbook>
</file>

<file path=xl/calcChain.xml><?xml version="1.0" encoding="utf-8"?>
<calcChain xmlns="http://schemas.openxmlformats.org/spreadsheetml/2006/main">
  <c r="BF125" i="1" l="1"/>
  <c r="BF121" i="1"/>
  <c r="BF41" i="1"/>
  <c r="BF43" i="1"/>
  <c r="BF45" i="1"/>
  <c r="BF47" i="1"/>
  <c r="BE3" i="1"/>
  <c r="BE5" i="1" s="1"/>
  <c r="BE17" i="1" s="1"/>
  <c r="BF61" i="1"/>
  <c r="BF83" i="1"/>
  <c r="BF119" i="1"/>
  <c r="BF117" i="1"/>
  <c r="BF105" i="1"/>
  <c r="BF97" i="1"/>
  <c r="BF95" i="1"/>
  <c r="BF93" i="1"/>
  <c r="BF91" i="1"/>
  <c r="BF89" i="1"/>
  <c r="BF87" i="1"/>
  <c r="BF85" i="1"/>
  <c r="BF81" i="1"/>
  <c r="BF79" i="1"/>
  <c r="BF77" i="1"/>
  <c r="BF75" i="1"/>
  <c r="BF73" i="1"/>
  <c r="BF71" i="1"/>
  <c r="BF69" i="1"/>
  <c r="BF67" i="1"/>
  <c r="BF65" i="1"/>
  <c r="BF63" i="1"/>
  <c r="BF59" i="1"/>
  <c r="BF57" i="1"/>
  <c r="BF55" i="1"/>
  <c r="BF53" i="1"/>
  <c r="BF51" i="1"/>
  <c r="BF49" i="1"/>
  <c r="BE59" i="1"/>
  <c r="BE57" i="1"/>
  <c r="BE55" i="1"/>
  <c r="BE53" i="1"/>
  <c r="BE51" i="1"/>
  <c r="BE81" i="1"/>
  <c r="BE79" i="1"/>
  <c r="BE77" i="1"/>
  <c r="BE75" i="1"/>
  <c r="BE73" i="1"/>
  <c r="BE119" i="1"/>
  <c r="BE117" i="1"/>
  <c r="BE105" i="1"/>
  <c r="BE97" i="1"/>
  <c r="BE95" i="1"/>
  <c r="BE93" i="1"/>
  <c r="BE91" i="1"/>
  <c r="BE89" i="1"/>
  <c r="BE87" i="1"/>
  <c r="BE85" i="1"/>
  <c r="BE71" i="1"/>
  <c r="BE69" i="1"/>
  <c r="BE67" i="1"/>
  <c r="BE65" i="1"/>
  <c r="BE63" i="1"/>
  <c r="BE121" i="1" s="1"/>
  <c r="BE49" i="1"/>
  <c r="BE47" i="1"/>
  <c r="BE45" i="1"/>
  <c r="BE43" i="1"/>
  <c r="BE41" i="1"/>
  <c r="BF13" i="1"/>
  <c r="BF9" i="1"/>
  <c r="BF5" i="1"/>
  <c r="M33" i="1"/>
  <c r="O33" i="1" s="1"/>
  <c r="BE33" i="1" s="1"/>
  <c r="M31" i="1"/>
  <c r="O31" i="1" s="1"/>
  <c r="BE31" i="1" s="1"/>
  <c r="M29" i="1"/>
  <c r="O29" i="1" s="1"/>
  <c r="BE29" i="1" s="1"/>
  <c r="M27" i="1"/>
  <c r="O27" i="1" s="1"/>
  <c r="BE27" i="1" s="1"/>
  <c r="M25" i="1"/>
  <c r="O25" i="1" s="1"/>
  <c r="BE25" i="1" s="1"/>
  <c r="M23" i="1"/>
  <c r="O23" i="1" s="1"/>
  <c r="BE23" i="1" s="1"/>
  <c r="E13" i="1"/>
  <c r="C35" i="1"/>
  <c r="C33" i="1"/>
  <c r="C31" i="1"/>
  <c r="C29" i="1"/>
  <c r="C27" i="1"/>
  <c r="C23" i="1"/>
  <c r="C25" i="1"/>
  <c r="W15" i="1"/>
  <c r="W11" i="1"/>
  <c r="W7" i="1"/>
  <c r="M15" i="1"/>
  <c r="Q15" i="1" s="1"/>
  <c r="M13" i="1"/>
  <c r="Q13" i="1" s="1"/>
  <c r="M11" i="1"/>
  <c r="Q11" i="1" s="1"/>
  <c r="M9" i="1"/>
  <c r="Q9" i="1" s="1"/>
  <c r="M7" i="1"/>
  <c r="Q7" i="1" s="1"/>
  <c r="M5" i="1"/>
  <c r="Q5" i="1" s="1"/>
  <c r="BF17" i="1" l="1"/>
  <c r="Y15" i="1"/>
  <c r="Y7" i="1"/>
  <c r="BE35" i="1"/>
  <c r="Y11" i="1"/>
  <c r="E17" i="1" l="1"/>
</calcChain>
</file>

<file path=xl/sharedStrings.xml><?xml version="1.0" encoding="utf-8"?>
<sst xmlns="http://schemas.openxmlformats.org/spreadsheetml/2006/main" count="226" uniqueCount="220">
  <si>
    <t>Base</t>
  </si>
  <si>
    <t>Score</t>
  </si>
  <si>
    <t>Rang init.</t>
  </si>
  <si>
    <t>Rang cour.</t>
  </si>
  <si>
    <t>Mod Racial</t>
  </si>
  <si>
    <t>Rang départ</t>
  </si>
  <si>
    <t>Rang cour./Score</t>
  </si>
  <si>
    <t>Mod. racial</t>
  </si>
  <si>
    <t>Rang init./Base raciale</t>
  </si>
  <si>
    <t>SPECIALITES</t>
  </si>
  <si>
    <t>DEFAUT</t>
  </si>
  <si>
    <t>Brutalité</t>
  </si>
  <si>
    <t>Précision</t>
  </si>
  <si>
    <t>Endurance</t>
  </si>
  <si>
    <t>Protecteur</t>
  </si>
  <si>
    <t>Rang</t>
  </si>
  <si>
    <t>augmente les dégâts physiques</t>
  </si>
  <si>
    <t>augmente les points de vie</t>
  </si>
  <si>
    <t>augmente l'attaque</t>
  </si>
  <si>
    <t>Barrière</t>
  </si>
  <si>
    <t>Décharge</t>
  </si>
  <si>
    <t>Afflux</t>
  </si>
  <si>
    <t>Doigté</t>
  </si>
  <si>
    <t>Guérisseur</t>
  </si>
  <si>
    <t>augmente le lancement des sorts</t>
  </si>
  <si>
    <t>Talents d'OPPortnité</t>
  </si>
  <si>
    <t>Arriviste</t>
  </si>
  <si>
    <t>augmente les points d'opportunité</t>
  </si>
  <si>
    <t>diminue le malus d'armure physique</t>
  </si>
  <si>
    <t>Finasserie</t>
  </si>
  <si>
    <t>Raté !</t>
  </si>
  <si>
    <t>Taille négociée</t>
  </si>
  <si>
    <t>Nom</t>
  </si>
  <si>
    <t>Race</t>
  </si>
  <si>
    <t xml:space="preserve">PERSONNAGE de </t>
  </si>
  <si>
    <t>Taille</t>
  </si>
  <si>
    <t>Poids</t>
  </si>
  <si>
    <t>(2 spécialités, ou 3 spécialités + 1 défaut)</t>
  </si>
  <si>
    <t>EQUIPEMENTS</t>
  </si>
  <si>
    <t>Armes</t>
  </si>
  <si>
    <t>Armures</t>
  </si>
  <si>
    <t>Divers</t>
  </si>
  <si>
    <t>XP acquis</t>
  </si>
  <si>
    <t>XP non utilisé</t>
  </si>
  <si>
    <r>
      <t xml:space="preserve">se </t>
    </r>
    <r>
      <rPr>
        <b/>
        <sz val="10"/>
        <color indexed="8"/>
        <rFont val="Calibri"/>
        <family val="2"/>
      </rPr>
      <t>BAT</t>
    </r>
    <r>
      <rPr>
        <sz val="10"/>
        <color indexed="8"/>
        <rFont val="Calibri"/>
        <family val="2"/>
      </rPr>
      <t>tre</t>
    </r>
  </si>
  <si>
    <r>
      <rPr>
        <b/>
        <sz val="10"/>
        <color indexed="8"/>
        <rFont val="Calibri"/>
        <family val="2"/>
      </rPr>
      <t>COM</t>
    </r>
    <r>
      <rPr>
        <sz val="10"/>
        <color indexed="8"/>
        <rFont val="Calibri"/>
        <family val="2"/>
      </rPr>
      <t>muniquer</t>
    </r>
  </si>
  <si>
    <r>
      <rPr>
        <b/>
        <sz val="10"/>
        <color indexed="8"/>
        <rFont val="Calibri"/>
        <family val="2"/>
      </rPr>
      <t>MAN</t>
    </r>
    <r>
      <rPr>
        <sz val="10"/>
        <color indexed="8"/>
        <rFont val="Calibri"/>
        <family val="2"/>
      </rPr>
      <t>ipuler</t>
    </r>
  </si>
  <si>
    <r>
      <t xml:space="preserve">se </t>
    </r>
    <r>
      <rPr>
        <b/>
        <sz val="10"/>
        <color indexed="8"/>
        <rFont val="Calibri"/>
        <family val="2"/>
      </rPr>
      <t>MOU</t>
    </r>
    <r>
      <rPr>
        <sz val="10"/>
        <color indexed="8"/>
        <rFont val="Calibri"/>
        <family val="2"/>
      </rPr>
      <t>voir</t>
    </r>
  </si>
  <si>
    <r>
      <rPr>
        <b/>
        <sz val="10"/>
        <color indexed="8"/>
        <rFont val="Calibri"/>
        <family val="2"/>
      </rPr>
      <t>PER</t>
    </r>
    <r>
      <rPr>
        <sz val="10"/>
        <color indexed="8"/>
        <rFont val="Calibri"/>
        <family val="2"/>
      </rPr>
      <t>cevoir</t>
    </r>
  </si>
  <si>
    <r>
      <rPr>
        <b/>
        <sz val="10"/>
        <color indexed="8"/>
        <rFont val="Calibri"/>
        <family val="2"/>
      </rPr>
      <t>RAI</t>
    </r>
    <r>
      <rPr>
        <sz val="10"/>
        <color indexed="8"/>
        <rFont val="Calibri"/>
        <family val="2"/>
      </rPr>
      <t>sonner</t>
    </r>
  </si>
  <si>
    <r>
      <rPr>
        <b/>
        <sz val="10"/>
        <color indexed="8"/>
        <rFont val="Calibri"/>
        <family val="2"/>
      </rPr>
      <t>PHY</t>
    </r>
    <r>
      <rPr>
        <sz val="10"/>
        <color indexed="8"/>
        <rFont val="Calibri"/>
        <family val="2"/>
      </rPr>
      <t>sique</t>
    </r>
  </si>
  <si>
    <r>
      <rPr>
        <b/>
        <sz val="10"/>
        <color indexed="8"/>
        <rFont val="Calibri"/>
        <family val="2"/>
      </rPr>
      <t>ROB</t>
    </r>
    <r>
      <rPr>
        <sz val="10"/>
        <color indexed="8"/>
        <rFont val="Calibri"/>
        <family val="2"/>
      </rPr>
      <t>ustesse</t>
    </r>
  </si>
  <si>
    <r>
      <rPr>
        <b/>
        <sz val="10"/>
        <color indexed="8"/>
        <rFont val="Calibri"/>
        <family val="2"/>
      </rPr>
      <t>INT</t>
    </r>
    <r>
      <rPr>
        <sz val="10"/>
        <color indexed="8"/>
        <rFont val="Calibri"/>
        <family val="2"/>
      </rPr>
      <t>ellect</t>
    </r>
  </si>
  <si>
    <r>
      <rPr>
        <b/>
        <sz val="10"/>
        <color indexed="8"/>
        <rFont val="Calibri"/>
        <family val="2"/>
      </rPr>
      <t>INS</t>
    </r>
    <r>
      <rPr>
        <sz val="10"/>
        <color indexed="8"/>
        <rFont val="Calibri"/>
        <family val="2"/>
      </rPr>
      <t>piration</t>
    </r>
  </si>
  <si>
    <r>
      <rPr>
        <b/>
        <sz val="10"/>
        <color indexed="8"/>
        <rFont val="Calibri"/>
        <family val="2"/>
      </rPr>
      <t>AST</t>
    </r>
    <r>
      <rPr>
        <sz val="10"/>
        <color indexed="8"/>
        <rFont val="Calibri"/>
        <family val="2"/>
      </rPr>
      <t>uce</t>
    </r>
  </si>
  <si>
    <r>
      <rPr>
        <b/>
        <sz val="10"/>
        <color indexed="8"/>
        <rFont val="Calibri"/>
        <family val="2"/>
      </rPr>
      <t>DET</t>
    </r>
    <r>
      <rPr>
        <sz val="10"/>
        <color indexed="8"/>
        <rFont val="Calibri"/>
        <family val="2"/>
      </rPr>
      <t>ermination</t>
    </r>
  </si>
  <si>
    <r>
      <rPr>
        <b/>
        <sz val="10"/>
        <color indexed="8"/>
        <rFont val="Calibri"/>
        <family val="2"/>
      </rPr>
      <t>OPP</t>
    </r>
    <r>
      <rPr>
        <sz val="10"/>
        <color indexed="8"/>
        <rFont val="Calibri"/>
        <family val="2"/>
      </rPr>
      <t>ortunité</t>
    </r>
  </si>
  <si>
    <r>
      <t>Points d'opportunité (</t>
    </r>
    <r>
      <rPr>
        <b/>
        <sz val="10"/>
        <color indexed="8"/>
        <rFont val="Calibri"/>
        <family val="2"/>
      </rPr>
      <t>PO</t>
    </r>
    <r>
      <rPr>
        <sz val="10"/>
        <color indexed="8"/>
        <rFont val="Calibri"/>
        <family val="2"/>
      </rPr>
      <t>)</t>
    </r>
  </si>
  <si>
    <t>CAPACITES SPECIALES</t>
  </si>
  <si>
    <t>RACE</t>
  </si>
  <si>
    <t>Elfin</t>
  </si>
  <si>
    <t>Tifin</t>
  </si>
  <si>
    <t>Humain</t>
  </si>
  <si>
    <t>Nelin</t>
  </si>
  <si>
    <t>Dudin</t>
  </si>
  <si>
    <t>Mielfin</t>
  </si>
  <si>
    <t>Miorkin</t>
  </si>
  <si>
    <t>Atark</t>
  </si>
  <si>
    <t>PV</t>
  </si>
  <si>
    <t>PM</t>
  </si>
  <si>
    <t>PO</t>
  </si>
  <si>
    <t>FT</t>
  </si>
  <si>
    <t>PHY</t>
  </si>
  <si>
    <t>INT</t>
  </si>
  <si>
    <t>INS</t>
  </si>
  <si>
    <t>AST</t>
  </si>
  <si>
    <t>DET</t>
  </si>
  <si>
    <t>BAT</t>
  </si>
  <si>
    <t>COM</t>
  </si>
  <si>
    <t>MAN</t>
  </si>
  <si>
    <t>MOU</t>
  </si>
  <si>
    <t>PER</t>
  </si>
  <si>
    <t>RAI</t>
  </si>
  <si>
    <t>Capa 1</t>
  </si>
  <si>
    <t>Capa 2</t>
  </si>
  <si>
    <t>+1 sur une action au choix</t>
  </si>
  <si>
    <t>Capa 3</t>
  </si>
  <si>
    <t>Vision supérieure</t>
  </si>
  <si>
    <t>+1 sur deux actions au choix</t>
  </si>
  <si>
    <t>Vision dans le noir</t>
  </si>
  <si>
    <t>+2 résistance à la peur</t>
  </si>
  <si>
    <t>+1 pour toucher avec des armes de jet</t>
  </si>
  <si>
    <t>+1 pour lancer des sorts</t>
  </si>
  <si>
    <t>+2 résistance aux poisons et maladie</t>
  </si>
  <si>
    <t>+2 résistance charmes et sommeil</t>
  </si>
  <si>
    <t>+1 résistance charmes et sommeil</t>
  </si>
  <si>
    <t>+1 pour les sorts de foi</t>
  </si>
  <si>
    <t>Capa 4</t>
  </si>
  <si>
    <t>Capa 5</t>
  </si>
  <si>
    <t>Capa 6</t>
  </si>
  <si>
    <t>Capa 7</t>
  </si>
  <si>
    <t>ROB</t>
  </si>
  <si>
    <t>TECHNIQUES (1XP/technique)</t>
  </si>
  <si>
    <t>(répartition de +5 ou +6/-1 ou +7/-2 ou +8/-3 ou +9/-4; score de base entre -3 et +5)</t>
  </si>
  <si>
    <t>Usage des Dés</t>
  </si>
  <si>
    <t>D4 : pas de risques</t>
  </si>
  <si>
    <t>Facteur de taille (FT)</t>
  </si>
  <si>
    <t>ATTRIBUTS (5XP/rg/a.)</t>
  </si>
  <si>
    <t>Amé. (5 max)</t>
  </si>
  <si>
    <t>(1XP/rg/rg ou 1XP/rg)</t>
  </si>
  <si>
    <t>+1 résistance aux milieux hostiles</t>
  </si>
  <si>
    <t>Tortue-ninja</t>
  </si>
  <si>
    <t>diminue l'efficacité de l'armure de la cible</t>
  </si>
  <si>
    <r>
      <rPr>
        <b/>
        <sz val="10"/>
        <color indexed="8"/>
        <rFont val="Calibri"/>
        <family val="2"/>
      </rPr>
      <t>PSY</t>
    </r>
    <r>
      <rPr>
        <sz val="10"/>
        <color indexed="8"/>
        <rFont val="Calibri"/>
        <family val="2"/>
      </rPr>
      <t>ché</t>
    </r>
  </si>
  <si>
    <r>
      <t>Points d'énergie (</t>
    </r>
    <r>
      <rPr>
        <b/>
        <sz val="10"/>
        <color indexed="8"/>
        <rFont val="Calibri"/>
        <family val="2"/>
      </rPr>
      <t>PE</t>
    </r>
    <r>
      <rPr>
        <sz val="10"/>
        <color indexed="8"/>
        <rFont val="Calibri"/>
        <family val="2"/>
      </rPr>
      <t>)</t>
    </r>
  </si>
  <si>
    <t>augmente les points d'énergie</t>
  </si>
  <si>
    <t>D6 : bourde sur 1; coup du destin sur 6</t>
  </si>
  <si>
    <t>D8 : maladresse sur 1; bourde sur 2; coup du destin sur 8</t>
  </si>
  <si>
    <t>D10 : erreur sur 1; maladresse sur 2; bourde sur 3; coup du destin sur 10</t>
  </si>
  <si>
    <t>D12 : désastre sur 1; erreur sur 2; maladresse sur 3; bourde sur 4; coup du destin sur 12</t>
  </si>
  <si>
    <t>Calculs de base</t>
  </si>
  <si>
    <t>Narration séquencée</t>
  </si>
  <si>
    <t>Après une déclaration un joueur peut :</t>
  </si>
  <si>
    <t>Dans l'ordre des jauges maximum d'OPPortunité</t>
  </si>
  <si>
    <t>Une marge absolue supérieure égale à 2 fois la difficulté est une réussite significative</t>
  </si>
  <si>
    <t>Coût d'une technique</t>
  </si>
  <si>
    <t>Coût de base = rang de la technique</t>
  </si>
  <si>
    <t>Si on augmente la durée +1</t>
  </si>
  <si>
    <t>Si on augmente la zone d'effet +1</t>
  </si>
  <si>
    <t>Si on augmente la portée +1</t>
  </si>
  <si>
    <t>J'ai pas mal !</t>
  </si>
  <si>
    <t>réduit l'impact des niveaux de blessure</t>
  </si>
  <si>
    <t>Talents génériques</t>
  </si>
  <si>
    <t>augmente la protection accordée par magie</t>
  </si>
  <si>
    <t>augmente les dégâts produit par magie</t>
  </si>
  <si>
    <t>augmente la capacité des soins magiques</t>
  </si>
  <si>
    <t>J't'ai vu !</t>
  </si>
  <si>
    <t>réduit le malus de la perte d'OPPortunité</t>
  </si>
  <si>
    <t>C'est ton destin !</t>
  </si>
  <si>
    <t>Concentration</t>
  </si>
  <si>
    <t>réduit l'impact de la perte d'énergie</t>
  </si>
  <si>
    <t>réduit l'impact d'une différence de taille</t>
  </si>
  <si>
    <t>Talents de PSYché</t>
  </si>
  <si>
    <t>JAUGE D'AVANTAGES/DESAVANTAGES</t>
  </si>
  <si>
    <t>Over the top</t>
  </si>
  <si>
    <t>augmente le maximum de puissance</t>
  </si>
  <si>
    <t xml:space="preserve">        </t>
  </si>
  <si>
    <t>JAUGE DE PUISSANCE</t>
  </si>
  <si>
    <t>Max</t>
  </si>
  <si>
    <t>EXPERIENCES</t>
  </si>
  <si>
    <t>NOTES DIVERSES</t>
  </si>
  <si>
    <t>JAUGE DE POINTS DE VIE (PV)</t>
  </si>
  <si>
    <t>JAUGE DE POINTS D'ENERGIE (PE)</t>
  </si>
  <si>
    <t>JAUGE DE POINTS D'OPPORTUNITE (PO)</t>
  </si>
  <si>
    <r>
      <t>Points de vie (</t>
    </r>
    <r>
      <rPr>
        <b/>
        <sz val="10"/>
        <color indexed="8"/>
        <rFont val="Calibri"/>
        <family val="2"/>
      </rPr>
      <t>PV</t>
    </r>
    <r>
      <rPr>
        <sz val="10"/>
        <color indexed="8"/>
        <rFont val="Calibri"/>
        <family val="2"/>
      </rPr>
      <t>)</t>
    </r>
  </si>
  <si>
    <r>
      <t>COR</t>
    </r>
    <r>
      <rPr>
        <sz val="10"/>
        <color indexed="8"/>
        <rFont val="Calibri"/>
        <family val="2"/>
      </rPr>
      <t>ps</t>
    </r>
  </si>
  <si>
    <t>APTITUDES (4XP/rg/rg)</t>
  </si>
  <si>
    <t>VOIES (3XP/rg/rg)</t>
  </si>
  <si>
    <t>Talents de CORps</t>
  </si>
  <si>
    <t>Marge de réussite  = total Aptitude + Attibut + Dé + Talent/Bonus - Difficulté</t>
  </si>
  <si>
    <r>
      <t xml:space="preserve">Dégâts d'une attaque = dégât arme + amélioration + Brutalité + PHY - (protection - rang </t>
    </r>
    <r>
      <rPr>
        <i/>
        <sz val="11"/>
        <color theme="1"/>
        <rFont val="Calibri"/>
        <family val="2"/>
        <scheme val="minor"/>
      </rPr>
      <t>Finasserie</t>
    </r>
    <r>
      <rPr>
        <sz val="11"/>
        <color theme="1"/>
        <rFont val="Calibri"/>
        <family val="2"/>
        <scheme val="minor"/>
      </rPr>
      <t xml:space="preserve"> de l'attaquant)</t>
    </r>
  </si>
  <si>
    <t>(+18XP pour acheter les talents et n'importe quoi d'autre)</t>
  </si>
  <si>
    <r>
      <t xml:space="preserve">Malus infligé sur jet de </t>
    </r>
    <r>
      <rPr>
        <b/>
        <sz val="10"/>
        <color theme="1"/>
        <rFont val="Calibri"/>
        <family val="2"/>
        <scheme val="minor"/>
      </rPr>
      <t>PHY</t>
    </r>
    <r>
      <rPr>
        <sz val="10"/>
        <color theme="1"/>
        <rFont val="Calibri"/>
        <family val="2"/>
        <scheme val="minor"/>
      </rPr>
      <t xml:space="preserve"> et </t>
    </r>
    <r>
      <rPr>
        <b/>
        <sz val="10"/>
        <color theme="1"/>
        <rFont val="Calibri"/>
        <family val="2"/>
        <scheme val="minor"/>
      </rPr>
      <t>ROB</t>
    </r>
  </si>
  <si>
    <r>
      <t xml:space="preserve">Malus infligé sur jet de </t>
    </r>
    <r>
      <rPr>
        <b/>
        <sz val="10"/>
        <color theme="1"/>
        <rFont val="Calibri"/>
        <family val="2"/>
        <scheme val="minor"/>
      </rPr>
      <t>INT</t>
    </r>
    <r>
      <rPr>
        <sz val="10"/>
        <color theme="1"/>
        <rFont val="Calibri"/>
        <family val="2"/>
        <scheme val="minor"/>
      </rPr>
      <t xml:space="preserve"> et </t>
    </r>
    <r>
      <rPr>
        <b/>
        <sz val="10"/>
        <color theme="1"/>
        <rFont val="Calibri"/>
        <family val="2"/>
        <scheme val="minor"/>
      </rPr>
      <t>INS</t>
    </r>
  </si>
  <si>
    <r>
      <t xml:space="preserve">Malus infligé sur jet de </t>
    </r>
    <r>
      <rPr>
        <b/>
        <sz val="10"/>
        <color theme="1"/>
        <rFont val="Calibri"/>
        <family val="2"/>
        <scheme val="minor"/>
      </rPr>
      <t>AST</t>
    </r>
    <r>
      <rPr>
        <sz val="10"/>
        <color theme="1"/>
        <rFont val="Calibri"/>
        <family val="2"/>
        <scheme val="minor"/>
      </rPr>
      <t xml:space="preserve"> et </t>
    </r>
    <r>
      <rPr>
        <b/>
        <sz val="10"/>
        <color theme="1"/>
        <rFont val="Calibri"/>
        <family val="2"/>
        <scheme val="minor"/>
      </rPr>
      <t>DET</t>
    </r>
  </si>
  <si>
    <t>Protection jauge</t>
  </si>
  <si>
    <t>(une Apt. à 2, une autre à 1, et +1 rang initial à placer sur n'importe quelle Apt.)</t>
  </si>
  <si>
    <t>protège de la perte de points d'avantage</t>
  </si>
  <si>
    <t>augmente la défense active</t>
  </si>
  <si>
    <t>augmente la défense passive</t>
  </si>
  <si>
    <t>Si on augmente la zone d'effet petite +1</t>
  </si>
  <si>
    <t>Si on augmente la zone d'effet moyenne +2</t>
  </si>
  <si>
    <t>Si on augmente la zone d'effet importante +3</t>
  </si>
  <si>
    <t>Si on augmente la portée "rencontre" +1</t>
  </si>
  <si>
    <t>Si on augmente la portée à vue +2</t>
  </si>
  <si>
    <t>Si on augmente la portée à la réalité +3</t>
  </si>
  <si>
    <r>
      <t xml:space="preserve">Il n'est possible d'intervenir qu'une fois entre deux actions. 2 fois avec </t>
    </r>
    <r>
      <rPr>
        <i/>
        <sz val="11"/>
        <color theme="1"/>
        <rFont val="Calibri"/>
        <family val="2"/>
        <scheme val="minor"/>
      </rPr>
      <t>J'ai l'init !</t>
    </r>
  </si>
  <si>
    <t>Scores de base du combat de mêlée classique</t>
  </si>
  <si>
    <t>PHY + BAT + Précision + Dé : pour un jet d'attaque</t>
  </si>
  <si>
    <t>PHY + BAT + Raté ! + Dé : pour calculer une défense active à base d’esquive</t>
  </si>
  <si>
    <t>ROB + BAT + Raté ! + Dé (+ éventuel bouclier) : pour calculer une défense active à base de parade</t>
  </si>
  <si>
    <t>PHY + BAT + Protecteur : pour calculer une défense passive à base d'esquive</t>
  </si>
  <si>
    <t>ROB + BAT + Protecteur : pour calculer une défense passive à base de parade.</t>
  </si>
  <si>
    <t>(1 Voie au rang initial 1)</t>
  </si>
  <si>
    <t>1 - Très facile</t>
  </si>
  <si>
    <t>2 - Facile</t>
  </si>
  <si>
    <t>3 - Moyen</t>
  </si>
  <si>
    <t>5 - Difficile</t>
  </si>
  <si>
    <t>7 - Très difficile</t>
  </si>
  <si>
    <t>10 - Hyper-difficile</t>
  </si>
  <si>
    <t>14 - Quasi-impossible</t>
  </si>
  <si>
    <t>19 - Impossible</t>
  </si>
  <si>
    <t>Difficulté absolue d'une action</t>
  </si>
  <si>
    <t>Armes (dégâts de base infligés)</t>
  </si>
  <si>
    <t>Arme naturelle contondante, pierre</t>
  </si>
  <si>
    <t>Armes naturelle tranchante/perforantes, dague, couteau, fléchette, fronde</t>
  </si>
  <si>
    <t>Armes moyenne à une main, petites armes de jet mécaniques, arme de jet, arme lancer moyenne</t>
  </si>
  <si>
    <t>Armes à 2 mains, grosse armes de jet mécaniques, arme de lancer lourde</t>
  </si>
  <si>
    <t>Armes d'hast et autres armes à hampe</t>
  </si>
  <si>
    <t>Armures (montant de dégâts absorbés et malus d'encombrement)</t>
  </si>
  <si>
    <t>Vêtements standards</t>
  </si>
  <si>
    <t>Vêtements épais, armures légères</t>
  </si>
  <si>
    <t>Armures intermédiaires (chemise de maille, cuit clouté)</t>
  </si>
  <si>
    <t>Armures moyennes (cotte de maille complète, clibanion, armures d'écaille, etc.)</t>
  </si>
  <si>
    <t>Armures lourdes (plaque complète)</t>
  </si>
  <si>
    <t>Bouclier (bonus de parade et malus d'encombrement)</t>
  </si>
  <si>
    <t>Petit bouclier</t>
  </si>
  <si>
    <t>Bouclier moyen, écu ou rondache</t>
  </si>
  <si>
    <t>Targe</t>
  </si>
  <si>
    <t>Equipements de combats</t>
  </si>
  <si>
    <t>Difficulté d'une technique magique</t>
  </si>
  <si>
    <t>Si on augmente la durée à 10 min (courte) +1</t>
  </si>
  <si>
    <t>Si on augmente la durée à 1h (horaire) +2</t>
  </si>
  <si>
    <t>Si on augmente la durée à 1 journée (quotidienne) +3</t>
  </si>
  <si>
    <t xml:space="preserve">Attribut (adv) + Aptitude (adv) + Dé (adv) + rang tech </t>
  </si>
  <si>
    <r>
      <rPr>
        <b/>
        <i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 xml:space="preserve"> 3 + rang tech.</t>
    </r>
  </si>
  <si>
    <t>Score de base d'une action magique</t>
  </si>
  <si>
    <r>
      <t xml:space="preserve">Attribut + Aptitude + </t>
    </r>
    <r>
      <rPr>
        <b/>
        <sz val="11"/>
        <color theme="1"/>
        <rFont val="Calibri"/>
        <family val="2"/>
        <scheme val="minor"/>
      </rPr>
      <t xml:space="preserve">Doigté </t>
    </r>
    <r>
      <rPr>
        <sz val="11"/>
        <color theme="1"/>
        <rFont val="Calibri"/>
        <family val="2"/>
        <scheme val="minor"/>
      </rPr>
      <t>: pour mesurer le jet d'action de lancement d'un sort</t>
    </r>
  </si>
  <si>
    <r>
      <rPr>
        <b/>
        <sz val="11"/>
        <color theme="1"/>
        <rFont val="Calibri"/>
        <family val="2"/>
        <scheme val="minor"/>
      </rPr>
      <t>Réagir</t>
    </r>
    <r>
      <rPr>
        <sz val="11"/>
        <color theme="1"/>
        <rFont val="Calibri"/>
        <family val="2"/>
        <scheme val="minor"/>
      </rPr>
      <t xml:space="preserve"> si l'action est dirigée directement contre lui (-1 pt OPP)</t>
    </r>
  </si>
  <si>
    <r>
      <rPr>
        <b/>
        <sz val="11"/>
        <color theme="1"/>
        <rFont val="Calibri"/>
        <family val="2"/>
        <scheme val="minor"/>
      </rPr>
      <t xml:space="preserve">Intervenir </t>
    </r>
    <r>
      <rPr>
        <sz val="11"/>
        <color theme="1"/>
        <rFont val="Calibri"/>
        <family val="2"/>
        <scheme val="minor"/>
      </rPr>
      <t>si l'action est quelconque (-1 pt OPP)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</si>
</sst>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color theme="0" tint="0.7999816888943144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Border="1"/>
    <xf numFmtId="0" fontId="0" fillId="0" borderId="10" xfId="0" applyBorder="1"/>
    <xf numFmtId="0" fontId="5" fillId="0" borderId="10" xfId="0" applyFont="1" applyBorder="1"/>
    <xf numFmtId="0" fontId="6" fillId="0" borderId="0" xfId="0" applyFont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quotePrefix="1"/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2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4" borderId="0" xfId="0" applyFill="1"/>
    <xf numFmtId="0" fontId="11" fillId="0" borderId="10" xfId="0" applyFont="1" applyBorder="1" applyAlignment="1">
      <alignment horizontal="right"/>
    </xf>
    <xf numFmtId="0" fontId="6" fillId="0" borderId="10" xfId="0" applyFont="1" applyBorder="1"/>
    <xf numFmtId="0" fontId="1" fillId="0" borderId="0" xfId="0" applyFont="1" applyBorder="1"/>
    <xf numFmtId="0" fontId="12" fillId="2" borderId="0" xfId="0" applyFont="1" applyFill="1" applyBorder="1"/>
    <xf numFmtId="0" fontId="3" fillId="0" borderId="0" xfId="0" applyFont="1" applyBorder="1" applyAlignment="1">
      <alignment horizontal="center"/>
    </xf>
    <xf numFmtId="0" fontId="14" fillId="2" borderId="0" xfId="0" applyFont="1" applyFill="1" applyBorder="1"/>
    <xf numFmtId="0" fontId="2" fillId="0" borderId="0" xfId="0" applyFont="1" applyBorder="1"/>
    <xf numFmtId="0" fontId="15" fillId="2" borderId="0" xfId="0" applyFont="1" applyFill="1" applyBorder="1"/>
    <xf numFmtId="0" fontId="5" fillId="0" borderId="0" xfId="0" applyFont="1"/>
    <xf numFmtId="0" fontId="0" fillId="0" borderId="16" xfId="0" applyBorder="1"/>
    <xf numFmtId="0" fontId="13" fillId="0" borderId="0" xfId="0" applyFont="1" applyBorder="1"/>
    <xf numFmtId="0" fontId="13" fillId="0" borderId="0" xfId="0" applyFont="1"/>
    <xf numFmtId="0" fontId="0" fillId="0" borderId="0" xfId="0" applyFont="1" applyBorder="1"/>
    <xf numFmtId="0" fontId="3" fillId="0" borderId="0" xfId="0" applyFont="1" applyAlignment="1">
      <alignment horizontal="center"/>
    </xf>
    <xf numFmtId="0" fontId="10" fillId="2" borderId="19" xfId="0" applyFont="1" applyFill="1" applyBorder="1"/>
    <xf numFmtId="0" fontId="10" fillId="2" borderId="20" xfId="0" applyFont="1" applyFill="1" applyBorder="1"/>
    <xf numFmtId="0" fontId="10" fillId="2" borderId="21" xfId="0" applyFont="1" applyFill="1" applyBorder="1"/>
    <xf numFmtId="0" fontId="12" fillId="2" borderId="20" xfId="0" applyFont="1" applyFill="1" applyBorder="1"/>
    <xf numFmtId="0" fontId="0" fillId="2" borderId="20" xfId="0" applyFill="1" applyBorder="1"/>
    <xf numFmtId="0" fontId="3" fillId="0" borderId="11" xfId="0" applyFont="1" applyFill="1" applyBorder="1"/>
    <xf numFmtId="0" fontId="0" fillId="0" borderId="13" xfId="0" applyBorder="1"/>
    <xf numFmtId="0" fontId="3" fillId="0" borderId="11" xfId="0" applyFont="1" applyBorder="1"/>
    <xf numFmtId="0" fontId="0" fillId="0" borderId="14" xfId="0" applyBorder="1" applyAlignment="1">
      <alignment horizontal="center"/>
    </xf>
    <xf numFmtId="0" fontId="13" fillId="0" borderId="11" xfId="0" applyFon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11206</xdr:colOff>
      <xdr:row>13</xdr:row>
      <xdr:rowOff>67235</xdr:rowOff>
    </xdr:from>
    <xdr:to>
      <xdr:col>49</xdr:col>
      <xdr:colOff>207376</xdr:colOff>
      <xdr:row>16</xdr:row>
      <xdr:rowOff>184964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912" y="1815353"/>
          <a:ext cx="476317" cy="476317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49</xdr:row>
      <xdr:rowOff>67235</xdr:rowOff>
    </xdr:from>
    <xdr:to>
      <xdr:col>49</xdr:col>
      <xdr:colOff>196170</xdr:colOff>
      <xdr:row>52</xdr:row>
      <xdr:rowOff>184964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9706" y="6577853"/>
          <a:ext cx="476317" cy="476317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31</xdr:row>
      <xdr:rowOff>67235</xdr:rowOff>
    </xdr:from>
    <xdr:to>
      <xdr:col>49</xdr:col>
      <xdr:colOff>196170</xdr:colOff>
      <xdr:row>34</xdr:row>
      <xdr:rowOff>184964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9706" y="4191000"/>
          <a:ext cx="476317" cy="476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167"/>
  <sheetViews>
    <sheetView tabSelected="1" zoomScale="85" zoomScaleNormal="85" workbookViewId="0">
      <selection activeCell="E10" sqref="E10"/>
    </sheetView>
  </sheetViews>
  <sheetFormatPr baseColWidth="10" defaultRowHeight="15" x14ac:dyDescent="0.25"/>
  <cols>
    <col min="1" max="2" width="1" customWidth="1"/>
    <col min="3" max="3" width="17" customWidth="1"/>
    <col min="4" max="4" width="1" customWidth="1"/>
    <col min="5" max="5" width="27" customWidth="1"/>
    <col min="6" max="8" width="1" customWidth="1"/>
    <col min="9" max="9" width="20" bestFit="1" customWidth="1"/>
    <col min="10" max="10" width="1" customWidth="1"/>
    <col min="11" max="11" width="7.5703125" bestFit="1" customWidth="1"/>
    <col min="12" max="12" width="1" customWidth="1"/>
    <col min="13" max="13" width="8.42578125" customWidth="1"/>
    <col min="14" max="14" width="1" customWidth="1"/>
    <col min="15" max="15" width="8.7109375" customWidth="1"/>
    <col min="16" max="16" width="1" customWidth="1"/>
    <col min="17" max="17" width="15.140625" customWidth="1"/>
    <col min="18" max="20" width="1" customWidth="1"/>
    <col min="21" max="21" width="22.5703125" customWidth="1"/>
    <col min="22" max="22" width="1" customWidth="1"/>
    <col min="23" max="23" width="16.7109375" customWidth="1"/>
    <col min="24" max="24" width="1" customWidth="1"/>
    <col min="25" max="25" width="13.42578125" bestFit="1" customWidth="1"/>
    <col min="26" max="28" width="1" customWidth="1"/>
    <col min="29" max="29" width="7.7109375" customWidth="1"/>
    <col min="30" max="30" width="3.140625" customWidth="1"/>
    <col min="31" max="31" width="1" customWidth="1"/>
    <col min="32" max="32" width="3.140625" customWidth="1"/>
    <col min="33" max="33" width="1" customWidth="1"/>
    <col min="34" max="34" width="3.140625" customWidth="1"/>
    <col min="35" max="35" width="1" customWidth="1"/>
    <col min="36" max="36" width="3.140625" customWidth="1"/>
    <col min="37" max="37" width="1" customWidth="1"/>
    <col min="38" max="38" width="3.140625" customWidth="1"/>
    <col min="39" max="39" width="1" customWidth="1"/>
    <col min="40" max="40" width="3.140625" customWidth="1"/>
    <col min="41" max="41" width="1" customWidth="1"/>
    <col min="42" max="42" width="3.140625" customWidth="1"/>
    <col min="43" max="43" width="1" customWidth="1"/>
    <col min="44" max="44" width="3.140625" customWidth="1"/>
    <col min="45" max="45" width="1" customWidth="1"/>
    <col min="46" max="46" width="3.140625" customWidth="1"/>
    <col min="47" max="47" width="1" customWidth="1"/>
    <col min="48" max="48" width="3.140625" customWidth="1"/>
    <col min="49" max="49" width="1" customWidth="1"/>
    <col min="50" max="50" width="3.140625" customWidth="1"/>
    <col min="51" max="53" width="1" customWidth="1"/>
    <col min="54" max="55" width="3.140625" customWidth="1"/>
    <col min="56" max="56" width="0" hidden="1" customWidth="1"/>
    <col min="57" max="58" width="11.42578125" hidden="1" customWidth="1"/>
    <col min="59" max="60" width="0" hidden="1" customWidth="1"/>
  </cols>
  <sheetData>
    <row r="1" spans="2:58" ht="6" customHeight="1" thickBot="1" x14ac:dyDescent="0.3"/>
    <row r="2" spans="2:58" ht="6" customHeight="1" x14ac:dyDescent="0.25">
      <c r="B2" s="5"/>
      <c r="C2" s="6"/>
      <c r="D2" s="6"/>
      <c r="E2" s="6"/>
      <c r="F2" s="7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3"/>
      <c r="T2" s="5"/>
      <c r="U2" s="6"/>
      <c r="V2" s="6"/>
      <c r="W2" s="6"/>
      <c r="X2" s="6"/>
      <c r="Y2" s="6"/>
      <c r="Z2" s="7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7"/>
    </row>
    <row r="3" spans="2:58" x14ac:dyDescent="0.25">
      <c r="B3" s="8"/>
      <c r="C3" s="19" t="s">
        <v>34</v>
      </c>
      <c r="D3" s="20"/>
      <c r="E3" s="16"/>
      <c r="F3" s="9"/>
      <c r="H3" s="8"/>
      <c r="I3" s="19" t="s">
        <v>107</v>
      </c>
      <c r="J3" s="20"/>
      <c r="K3" s="21" t="s">
        <v>0</v>
      </c>
      <c r="L3" s="21"/>
      <c r="M3" s="21" t="s">
        <v>7</v>
      </c>
      <c r="N3" s="21"/>
      <c r="O3" s="21" t="s">
        <v>108</v>
      </c>
      <c r="P3" s="21"/>
      <c r="Q3" s="21" t="s">
        <v>1</v>
      </c>
      <c r="R3" s="9"/>
      <c r="S3" s="3"/>
      <c r="T3" s="8"/>
      <c r="U3" s="19" t="s">
        <v>157</v>
      </c>
      <c r="V3" s="20"/>
      <c r="W3" s="21" t="s">
        <v>8</v>
      </c>
      <c r="X3" s="21"/>
      <c r="Y3" s="21" t="s">
        <v>6</v>
      </c>
      <c r="Z3" s="9"/>
      <c r="AB3" s="8"/>
      <c r="AC3" s="19" t="s">
        <v>151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9"/>
      <c r="BE3">
        <f>AmePHY+AmeROB+AmeINT+AmeINS+AmeAST+AmeDET</f>
        <v>0</v>
      </c>
    </row>
    <row r="4" spans="2:58" ht="6" customHeight="1" thickBot="1" x14ac:dyDescent="0.3">
      <c r="B4" s="8"/>
      <c r="C4" s="3"/>
      <c r="D4" s="3"/>
      <c r="E4" s="3"/>
      <c r="F4" s="9"/>
      <c r="H4" s="8"/>
      <c r="I4" s="3"/>
      <c r="J4" s="3"/>
      <c r="K4" s="3"/>
      <c r="L4" s="3"/>
      <c r="M4" s="3"/>
      <c r="N4" s="3"/>
      <c r="O4" s="3"/>
      <c r="P4" s="3"/>
      <c r="Q4" s="3"/>
      <c r="R4" s="9"/>
      <c r="S4" s="3"/>
      <c r="T4" s="8"/>
      <c r="U4" s="3"/>
      <c r="V4" s="3"/>
      <c r="W4" s="3"/>
      <c r="X4" s="3"/>
      <c r="Y4" s="3"/>
      <c r="Z4" s="9"/>
      <c r="AB4" s="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9"/>
    </row>
    <row r="5" spans="2:58" ht="15.75" thickBot="1" x14ac:dyDescent="0.3">
      <c r="B5" s="8"/>
      <c r="C5" s="10" t="s">
        <v>32</v>
      </c>
      <c r="D5" s="3"/>
      <c r="E5" s="1"/>
      <c r="F5" s="9"/>
      <c r="H5" s="8"/>
      <c r="I5" s="10" t="s">
        <v>50</v>
      </c>
      <c r="J5" s="3"/>
      <c r="K5" s="22"/>
      <c r="L5" s="11"/>
      <c r="M5" s="27" t="str">
        <f>IF(ISBLANK(Race),"",VLOOKUP(Race,RacesData,6))</f>
        <v/>
      </c>
      <c r="N5" s="11"/>
      <c r="O5" s="22"/>
      <c r="P5" s="11"/>
      <c r="Q5" s="2" t="str">
        <f>IF(OR(ISERROR(BasPHY+RacPHY+AmePHY),ISBLANK(RacPHY)),"",BasPHY+RacPHY+AmePHY)</f>
        <v/>
      </c>
      <c r="R5" s="9"/>
      <c r="S5" s="3"/>
      <c r="T5" s="8"/>
      <c r="U5" s="44" t="s">
        <v>155</v>
      </c>
      <c r="V5" s="3"/>
      <c r="W5" s="22"/>
      <c r="X5" s="3"/>
      <c r="Y5" s="2"/>
      <c r="Z5" s="9"/>
      <c r="AB5" s="8"/>
      <c r="AC5" s="42">
        <v>0</v>
      </c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9"/>
      <c r="BE5">
        <f>((SommeAmelio*(SommeAmelio+1))/2)*5</f>
        <v>0</v>
      </c>
      <c r="BF5">
        <f>(((RgCourSAN*(RgCourSAN+1))/2)-((RangSAN*(RangSAN+1))/2))*3</f>
        <v>0</v>
      </c>
    </row>
    <row r="6" spans="2:58" ht="6" customHeight="1" thickBot="1" x14ac:dyDescent="0.3">
      <c r="B6" s="8"/>
      <c r="C6" s="10"/>
      <c r="D6" s="3"/>
      <c r="E6" s="3"/>
      <c r="F6" s="9"/>
      <c r="H6" s="8"/>
      <c r="I6" s="10"/>
      <c r="J6" s="3"/>
      <c r="K6" s="11"/>
      <c r="L6" s="11"/>
      <c r="M6" s="11"/>
      <c r="N6" s="11"/>
      <c r="O6" s="11"/>
      <c r="P6" s="11"/>
      <c r="Q6" s="11"/>
      <c r="R6" s="9"/>
      <c r="S6" s="3"/>
      <c r="T6" s="8"/>
      <c r="U6" s="10"/>
      <c r="V6" s="3"/>
      <c r="W6" s="3"/>
      <c r="X6" s="3"/>
      <c r="Y6" s="11"/>
      <c r="Z6" s="9"/>
      <c r="AB6" s="8"/>
      <c r="AC6" s="4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9"/>
    </row>
    <row r="7" spans="2:58" ht="15.75" thickBot="1" x14ac:dyDescent="0.3">
      <c r="B7" s="8"/>
      <c r="C7" s="10" t="s">
        <v>33</v>
      </c>
      <c r="D7" s="3"/>
      <c r="E7" s="16"/>
      <c r="F7" s="9"/>
      <c r="H7" s="8"/>
      <c r="I7" s="10" t="s">
        <v>51</v>
      </c>
      <c r="J7" s="3"/>
      <c r="K7" s="22"/>
      <c r="L7" s="11"/>
      <c r="M7" s="27" t="str">
        <f>IF(ISBLANK(Race),"",VLOOKUP(Race,RacesData,7))</f>
        <v/>
      </c>
      <c r="N7" s="11"/>
      <c r="O7" s="22"/>
      <c r="P7" s="11"/>
      <c r="Q7" s="2" t="str">
        <f>IF(OR(ISERROR(BasROB+RacROB+AmeROB),ISBLANK(RacROB)),"",BasROB+RacROB+AmeROB)</f>
        <v/>
      </c>
      <c r="R7" s="9"/>
      <c r="S7" s="3"/>
      <c r="T7" s="8"/>
      <c r="U7" s="10" t="s">
        <v>154</v>
      </c>
      <c r="V7" s="3"/>
      <c r="W7" s="27" t="str">
        <f>IF(ISBLANK(Race),"",VLOOKUP(Race,RacesData,2))</f>
        <v/>
      </c>
      <c r="X7" s="3"/>
      <c r="Y7" s="2" t="str">
        <f>IF(ISERROR(BasePV+ScoreROB+IF((3+ScoreROB)&lt;0,0,3+ScoreROB)*RgCourSAN+IF((1+ScoreROB)&lt;0,0,1+ScoreROB)*(RgCourMAG+RgCourOPP)+RangEndurance*RgCourSAN),"",BasePV+ScoreROB+IF((3+ScoreROB)&lt;0,0,3+ScoreROB)*RgCourSAN+IF((1+ScoreROB)&lt;0,0,1+ScoreROB)*(RgCourMAG+RgCourOPP)+RangEndurance*RgCourSAN)</f>
        <v/>
      </c>
      <c r="Z7" s="9"/>
      <c r="AB7" s="8"/>
      <c r="AC7" s="42">
        <v>-1</v>
      </c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  <c r="AT7" s="1"/>
      <c r="AU7" s="3"/>
      <c r="AV7" s="1"/>
      <c r="AW7" s="3"/>
      <c r="AX7" s="1"/>
      <c r="AY7" s="9"/>
    </row>
    <row r="8" spans="2:58" ht="6" customHeight="1" thickBot="1" x14ac:dyDescent="0.3">
      <c r="B8" s="8"/>
      <c r="C8" s="10"/>
      <c r="D8" s="3"/>
      <c r="E8" s="3"/>
      <c r="F8" s="9"/>
      <c r="H8" s="8"/>
      <c r="I8" s="10"/>
      <c r="J8" s="3"/>
      <c r="K8" s="11"/>
      <c r="L8" s="11"/>
      <c r="M8" s="11"/>
      <c r="N8" s="11"/>
      <c r="O8" s="11"/>
      <c r="P8" s="11"/>
      <c r="Q8" s="11"/>
      <c r="R8" s="9"/>
      <c r="S8" s="3"/>
      <c r="T8" s="8"/>
      <c r="U8" s="10"/>
      <c r="V8" s="3"/>
      <c r="W8" s="3"/>
      <c r="X8" s="3"/>
      <c r="Y8" s="11"/>
      <c r="Z8" s="9"/>
      <c r="AB8" s="8"/>
      <c r="AC8" s="4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9"/>
    </row>
    <row r="9" spans="2:58" ht="15.75" thickBot="1" x14ac:dyDescent="0.3">
      <c r="B9" s="8"/>
      <c r="C9" s="10" t="s">
        <v>35</v>
      </c>
      <c r="D9" s="3"/>
      <c r="E9" s="16"/>
      <c r="F9" s="9"/>
      <c r="H9" s="8"/>
      <c r="I9" s="10" t="s">
        <v>52</v>
      </c>
      <c r="J9" s="3"/>
      <c r="K9" s="22"/>
      <c r="L9" s="11"/>
      <c r="M9" s="27" t="str">
        <f>IF(ISBLANK(Race),"",VLOOKUP(Race,RacesData,8))</f>
        <v/>
      </c>
      <c r="N9" s="11"/>
      <c r="O9" s="22"/>
      <c r="P9" s="11"/>
      <c r="Q9" s="2" t="str">
        <f>IF(OR(ISERROR(BasINT+RacINT+AmeINT),ISBLANK(RacINT)),"",BasINT+RacINT+AmeINT)</f>
        <v/>
      </c>
      <c r="R9" s="9"/>
      <c r="S9" s="3"/>
      <c r="T9" s="8"/>
      <c r="U9" s="40" t="s">
        <v>113</v>
      </c>
      <c r="V9" s="3"/>
      <c r="W9" s="22"/>
      <c r="X9" s="3"/>
      <c r="Y9" s="2"/>
      <c r="Z9" s="9"/>
      <c r="AB9" s="8"/>
      <c r="AC9" s="42">
        <v>-2</v>
      </c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  <c r="AT9" s="1"/>
      <c r="AU9" s="3"/>
      <c r="AV9" s="1"/>
      <c r="AW9" s="3"/>
      <c r="AX9" s="1"/>
      <c r="AY9" s="9"/>
      <c r="BF9">
        <f>(((RgCourMAG*(RgCourMAG+1))/2)-((RangMAG*(RangMAG+1))/2))*3</f>
        <v>0</v>
      </c>
    </row>
    <row r="10" spans="2:58" ht="6" customHeight="1" thickBot="1" x14ac:dyDescent="0.3">
      <c r="B10" s="8"/>
      <c r="C10" s="10"/>
      <c r="D10" s="3"/>
      <c r="E10" s="3"/>
      <c r="F10" s="9"/>
      <c r="H10" s="8"/>
      <c r="I10" s="10"/>
      <c r="J10" s="3"/>
      <c r="K10" s="11"/>
      <c r="L10" s="11"/>
      <c r="M10" s="11"/>
      <c r="N10" s="11"/>
      <c r="O10" s="11"/>
      <c r="P10" s="11"/>
      <c r="Q10" s="11"/>
      <c r="R10" s="9"/>
      <c r="S10" s="3"/>
      <c r="T10" s="8"/>
      <c r="U10" s="10"/>
      <c r="V10" s="3"/>
      <c r="W10" s="3"/>
      <c r="X10" s="3"/>
      <c r="Y10" s="11"/>
      <c r="Z10" s="9"/>
      <c r="AB10" s="8"/>
      <c r="AC10" s="4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9"/>
    </row>
    <row r="11" spans="2:58" ht="15.75" thickBot="1" x14ac:dyDescent="0.3">
      <c r="B11" s="8"/>
      <c r="C11" s="10" t="s">
        <v>36</v>
      </c>
      <c r="D11" s="3"/>
      <c r="E11" s="16"/>
      <c r="F11" s="9"/>
      <c r="H11" s="8"/>
      <c r="I11" s="10" t="s">
        <v>53</v>
      </c>
      <c r="J11" s="3"/>
      <c r="K11" s="22"/>
      <c r="L11" s="11"/>
      <c r="M11" s="27" t="str">
        <f>IF(ISBLANK(Race),"",VLOOKUP(Race,RacesData,9))</f>
        <v/>
      </c>
      <c r="N11" s="11"/>
      <c r="O11" s="22"/>
      <c r="P11" s="11"/>
      <c r="Q11" s="2" t="str">
        <f>IF(OR(ISERROR(BasINS+RacINS+AmeINS),ISBLANK(RacINS)),"",BasINS+RacINS+AmeINS)</f>
        <v/>
      </c>
      <c r="R11" s="9"/>
      <c r="S11" s="3"/>
      <c r="T11" s="8"/>
      <c r="U11" s="10" t="s">
        <v>114</v>
      </c>
      <c r="V11" s="3"/>
      <c r="W11" s="27" t="str">
        <f>IF(ISBLANK(Race),"",VLOOKUP(Race,RacesData,3))</f>
        <v/>
      </c>
      <c r="X11" s="3"/>
      <c r="Y11" s="2" t="str">
        <f>IF(ISERROR(BasePM+ScoreINS+IF((3+ScoreINS)&lt;0,0,3+ScoreINS)*RgCourMAG+IF((1+ScoreINS)&lt;0,0,1+ScoreINS)*(RgCourSAN+RgCourOPP)+RangAfflux*RgCourMAG),"",BasePM+ScoreINS+IF((3+ScoreINS)&lt;0,0,3+ScoreINS)*RgCourMAG+IF((1+ScoreINS)&lt;0,0,1+ScoreINS)*(RgCourSAN+RgCourOPP)+RangAfflux*RgCourMAG)</f>
        <v/>
      </c>
      <c r="Z11" s="9"/>
      <c r="AB11" s="8"/>
      <c r="AC11" s="42">
        <v>-3</v>
      </c>
      <c r="AD11" s="1"/>
      <c r="AE11" s="3"/>
      <c r="AF11" s="1"/>
      <c r="AG11" s="3"/>
      <c r="AH11" s="1"/>
      <c r="AI11" s="3"/>
      <c r="AJ11" s="1"/>
      <c r="AK11" s="3"/>
      <c r="AL11" s="1"/>
      <c r="AM11" s="3"/>
      <c r="AN11" s="1"/>
      <c r="AO11" s="3"/>
      <c r="AP11" s="1"/>
      <c r="AQ11" s="3"/>
      <c r="AR11" s="1"/>
      <c r="AS11" s="3"/>
      <c r="AT11" s="1"/>
      <c r="AU11" s="3"/>
      <c r="AV11" s="1"/>
      <c r="AW11" s="3"/>
      <c r="AX11" s="1"/>
      <c r="AY11" s="9"/>
    </row>
    <row r="12" spans="2:58" ht="6" customHeight="1" thickBot="1" x14ac:dyDescent="0.3">
      <c r="B12" s="8"/>
      <c r="C12" s="10"/>
      <c r="D12" s="3"/>
      <c r="E12" s="3"/>
      <c r="F12" s="9"/>
      <c r="H12" s="8"/>
      <c r="I12" s="10"/>
      <c r="J12" s="3"/>
      <c r="K12" s="11"/>
      <c r="L12" s="11"/>
      <c r="M12" s="11"/>
      <c r="N12" s="11"/>
      <c r="O12" s="11"/>
      <c r="P12" s="11"/>
      <c r="Q12" s="11"/>
      <c r="R12" s="9"/>
      <c r="S12" s="3"/>
      <c r="T12" s="8"/>
      <c r="U12" s="10"/>
      <c r="V12" s="3"/>
      <c r="W12" s="3"/>
      <c r="X12" s="3"/>
      <c r="Y12" s="11"/>
      <c r="Z12" s="9"/>
      <c r="AB12" s="8"/>
      <c r="AC12" s="4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9"/>
    </row>
    <row r="13" spans="2:58" ht="15.75" thickBot="1" x14ac:dyDescent="0.3">
      <c r="B13" s="8"/>
      <c r="C13" s="10" t="s">
        <v>106</v>
      </c>
      <c r="D13" s="3"/>
      <c r="E13" s="27" t="str">
        <f>IF(ISBLANK(Race),"",VLOOKUP(Race,RacesData,5))</f>
        <v/>
      </c>
      <c r="F13" s="9"/>
      <c r="H13" s="8"/>
      <c r="I13" s="10" t="s">
        <v>54</v>
      </c>
      <c r="J13" s="3"/>
      <c r="K13" s="22"/>
      <c r="L13" s="11"/>
      <c r="M13" s="27" t="str">
        <f>IF(ISBLANK(Race),"",VLOOKUP(Race,RacesData,10))</f>
        <v/>
      </c>
      <c r="N13" s="11"/>
      <c r="O13" s="22"/>
      <c r="P13" s="11"/>
      <c r="Q13" s="2" t="str">
        <f>IF(OR(ISERROR(BasAST+RacAST+AmeAST),ISBLANK(RacAST)),"",BasAST+RacAST+AmeAST)</f>
        <v/>
      </c>
      <c r="R13" s="9"/>
      <c r="S13" s="3"/>
      <c r="T13" s="8"/>
      <c r="U13" s="10" t="s">
        <v>56</v>
      </c>
      <c r="V13" s="3"/>
      <c r="W13" s="22"/>
      <c r="X13" s="3"/>
      <c r="Y13" s="2"/>
      <c r="Z13" s="9"/>
      <c r="AB13" s="8"/>
      <c r="AC13" s="42">
        <v>-4</v>
      </c>
      <c r="AD13" s="1"/>
      <c r="AE13" s="3"/>
      <c r="AF13" s="1"/>
      <c r="AG13" s="3"/>
      <c r="AH13" s="1"/>
      <c r="AI13" s="3"/>
      <c r="AJ13" s="1"/>
      <c r="AK13" s="3"/>
      <c r="AL13" s="1"/>
      <c r="AM13" s="3"/>
      <c r="AN13" s="1"/>
      <c r="AO13" s="3"/>
      <c r="AP13" s="1"/>
      <c r="AQ13" s="3"/>
      <c r="AR13" s="1"/>
      <c r="AS13" s="3"/>
      <c r="AT13" s="1"/>
      <c r="AU13" s="3"/>
      <c r="AV13" s="1"/>
      <c r="AW13" s="3"/>
      <c r="AX13" s="1"/>
      <c r="AY13" s="9"/>
      <c r="BF13">
        <f>(((RgCourOPP*(RgCourOPP+1))/2)-((RangOPP*(RangOPP+1))/2))*3</f>
        <v>0</v>
      </c>
    </row>
    <row r="14" spans="2:58" ht="6" customHeight="1" thickBot="1" x14ac:dyDescent="0.3">
      <c r="B14" s="8"/>
      <c r="C14" s="10"/>
      <c r="D14" s="3"/>
      <c r="E14" s="3"/>
      <c r="F14" s="9"/>
      <c r="H14" s="8"/>
      <c r="I14" s="10"/>
      <c r="J14" s="3"/>
      <c r="K14" s="11"/>
      <c r="L14" s="11"/>
      <c r="M14" s="11"/>
      <c r="N14" s="11"/>
      <c r="O14" s="11"/>
      <c r="P14" s="11"/>
      <c r="Q14" s="11"/>
      <c r="R14" s="9"/>
      <c r="S14" s="3"/>
      <c r="T14" s="8"/>
      <c r="U14" s="10"/>
      <c r="V14" s="3"/>
      <c r="W14" s="3"/>
      <c r="X14" s="3"/>
      <c r="Y14" s="11"/>
      <c r="Z14" s="9"/>
      <c r="AB14" s="8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9"/>
    </row>
    <row r="15" spans="2:58" ht="15.75" thickBot="1" x14ac:dyDescent="0.3">
      <c r="B15" s="8"/>
      <c r="C15" s="10" t="s">
        <v>42</v>
      </c>
      <c r="D15" s="3"/>
      <c r="E15" s="22"/>
      <c r="F15" s="9"/>
      <c r="H15" s="8"/>
      <c r="I15" s="10" t="s">
        <v>55</v>
      </c>
      <c r="J15" s="3"/>
      <c r="K15" s="22"/>
      <c r="L15" s="11"/>
      <c r="M15" s="27" t="str">
        <f>IF(ISBLANK(Race),"",VLOOKUP(Race,RacesData,11))</f>
        <v/>
      </c>
      <c r="N15" s="11"/>
      <c r="O15" s="22"/>
      <c r="P15" s="11"/>
      <c r="Q15" s="2" t="str">
        <f>IF(OR(ISERROR(BasDET+RacDET+AmeDET),ISBLANK(RacDET)),"",BasDET+RacDET+AmeDET)</f>
        <v/>
      </c>
      <c r="R15" s="9"/>
      <c r="S15" s="3"/>
      <c r="T15" s="8"/>
      <c r="U15" s="10" t="s">
        <v>57</v>
      </c>
      <c r="V15" s="3"/>
      <c r="W15" s="27" t="str">
        <f>IF(ISBLANK(Race),"",VLOOKUP(Race,RacesData,4))</f>
        <v/>
      </c>
      <c r="X15" s="3"/>
      <c r="Y15" s="2" t="str">
        <f>IF(ISERROR(BasePO+ScoreDET+IF((3+ScoreDET)&lt;0,0,3+ScoreDET)*RgCourOPP+IF((1+ScoreDET)&lt;0,0,1+ScoreDET)*(RgCourSAN+RgCourMAG)+RangArriviste*RgCourOPP),"",BasePO+ScoreDET+IF((3+ScoreDET)&lt;0,0,3+ScoreDET)*RgCourOPP+IF((1+ScoreDET)&lt;0,0,1+ScoreDET)*(RgCourSAN+RgCourMAG)+RangArriviste*RgCourOPP)</f>
        <v/>
      </c>
      <c r="Z15" s="9"/>
      <c r="AB15" s="8"/>
      <c r="AC15" s="42">
        <v>-5</v>
      </c>
      <c r="AD15" s="1"/>
      <c r="AE15" s="3"/>
      <c r="AF15" s="1"/>
      <c r="AG15" s="3"/>
      <c r="AH15" s="1"/>
      <c r="AI15" s="3"/>
      <c r="AJ15" s="1"/>
      <c r="AK15" s="3"/>
      <c r="AL15" s="1"/>
      <c r="AM15" s="3"/>
      <c r="AN15" s="1"/>
      <c r="AO15" s="3"/>
      <c r="AP15" s="1"/>
      <c r="AQ15" s="3"/>
      <c r="AR15" s="1"/>
      <c r="AS15" s="3"/>
      <c r="AT15" s="1"/>
      <c r="AU15" s="3"/>
      <c r="AV15" s="3"/>
      <c r="AW15" s="3"/>
      <c r="AX15" s="3"/>
      <c r="AY15" s="9"/>
    </row>
    <row r="16" spans="2:58" ht="6" customHeight="1" x14ac:dyDescent="0.25">
      <c r="B16" s="8"/>
      <c r="C16" s="10"/>
      <c r="D16" s="3"/>
      <c r="E16" s="11"/>
      <c r="F16" s="9"/>
      <c r="H16" s="8"/>
      <c r="I16" s="10"/>
      <c r="J16" s="3"/>
      <c r="K16" s="11"/>
      <c r="L16" s="11"/>
      <c r="M16" s="11"/>
      <c r="N16" s="11"/>
      <c r="O16" s="11"/>
      <c r="P16" s="11"/>
      <c r="Q16" s="11"/>
      <c r="R16" s="9"/>
      <c r="S16" s="3"/>
      <c r="T16" s="8"/>
      <c r="U16" s="10"/>
      <c r="V16" s="3"/>
      <c r="W16" s="3"/>
      <c r="X16" s="3"/>
      <c r="Y16" s="11"/>
      <c r="Z16" s="9"/>
      <c r="AB16" s="8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9"/>
    </row>
    <row r="17" spans="2:58" x14ac:dyDescent="0.25">
      <c r="B17" s="8"/>
      <c r="C17" s="10" t="s">
        <v>43</v>
      </c>
      <c r="D17" s="3"/>
      <c r="E17" s="22" t="str">
        <f>IF(ISERROR(XPTotal-SommeAction-SommeAttribut-SommeFormation-SommeTalent-SommeTechnique),"",XPTotal-SommeAction-SommeAttribut-SommeFormation-SommeTalent-SommeTechnique)</f>
        <v/>
      </c>
      <c r="F17" s="9"/>
      <c r="H17" s="8"/>
      <c r="I17" s="18" t="s">
        <v>103</v>
      </c>
      <c r="J17" s="3"/>
      <c r="K17" s="11"/>
      <c r="L17" s="11"/>
      <c r="M17" s="11"/>
      <c r="N17" s="11"/>
      <c r="O17" s="11"/>
      <c r="P17" s="11"/>
      <c r="Q17" s="11"/>
      <c r="R17" s="9"/>
      <c r="S17" s="3"/>
      <c r="T17" s="8"/>
      <c r="U17" s="18" t="s">
        <v>183</v>
      </c>
      <c r="V17" s="3"/>
      <c r="W17" s="3"/>
      <c r="X17" s="3"/>
      <c r="Y17" s="11"/>
      <c r="Z17" s="9"/>
      <c r="AB17" s="8"/>
      <c r="AC17" s="26" t="s">
        <v>162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3"/>
      <c r="AV17" s="3"/>
      <c r="AW17" s="3"/>
      <c r="AX17" s="3"/>
      <c r="AY17" s="9"/>
      <c r="BE17" s="37">
        <f>SUM(BE5:BE15)</f>
        <v>0</v>
      </c>
      <c r="BF17" s="37">
        <f>SUM(BF5:BF13)</f>
        <v>0</v>
      </c>
    </row>
    <row r="18" spans="2:58" ht="6" customHeight="1" thickBot="1" x14ac:dyDescent="0.3">
      <c r="B18" s="12"/>
      <c r="C18" s="13"/>
      <c r="D18" s="13"/>
      <c r="E18" s="13"/>
      <c r="F18" s="14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3"/>
      <c r="T18" s="12"/>
      <c r="U18" s="13"/>
      <c r="V18" s="13"/>
      <c r="W18" s="13"/>
      <c r="X18" s="13"/>
      <c r="Y18" s="13"/>
      <c r="Z18" s="14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4"/>
    </row>
    <row r="19" spans="2:58" ht="6" customHeight="1" thickBot="1" x14ac:dyDescent="0.3"/>
    <row r="20" spans="2:58" ht="6" customHeight="1" x14ac:dyDescent="0.25">
      <c r="B20" s="5"/>
      <c r="C20" s="6"/>
      <c r="D20" s="6"/>
      <c r="E20" s="6"/>
      <c r="F20" s="7"/>
      <c r="H20" s="5"/>
      <c r="I20" s="6"/>
      <c r="J20" s="6"/>
      <c r="K20" s="6"/>
      <c r="L20" s="6"/>
      <c r="M20" s="6"/>
      <c r="N20" s="6"/>
      <c r="O20" s="6"/>
      <c r="P20" s="6"/>
      <c r="Q20" s="6"/>
      <c r="R20" s="7"/>
      <c r="T20" s="5"/>
      <c r="U20" s="6"/>
      <c r="V20" s="6"/>
      <c r="W20" s="6"/>
      <c r="X20" s="6"/>
      <c r="Y20" s="6"/>
      <c r="Z20" s="7"/>
      <c r="AB20" s="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7"/>
    </row>
    <row r="21" spans="2:58" x14ac:dyDescent="0.25">
      <c r="B21" s="8"/>
      <c r="C21" s="19" t="s">
        <v>58</v>
      </c>
      <c r="D21" s="20"/>
      <c r="E21" s="20"/>
      <c r="F21" s="9"/>
      <c r="H21" s="8"/>
      <c r="I21" s="19" t="s">
        <v>156</v>
      </c>
      <c r="J21" s="20"/>
      <c r="K21" s="21" t="s">
        <v>2</v>
      </c>
      <c r="L21" s="21"/>
      <c r="M21" s="21" t="s">
        <v>4</v>
      </c>
      <c r="N21" s="21"/>
      <c r="O21" s="21" t="s">
        <v>5</v>
      </c>
      <c r="P21" s="21"/>
      <c r="Q21" s="21" t="s">
        <v>3</v>
      </c>
      <c r="R21" s="9"/>
      <c r="T21" s="8"/>
      <c r="U21" s="19" t="s">
        <v>9</v>
      </c>
      <c r="V21" s="20"/>
      <c r="W21" s="20"/>
      <c r="X21" s="20"/>
      <c r="Y21" s="20"/>
      <c r="Z21" s="9"/>
      <c r="AB21" s="8"/>
      <c r="AC21" s="19" t="s">
        <v>152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9"/>
    </row>
    <row r="22" spans="2:58" ht="6" customHeight="1" thickBot="1" x14ac:dyDescent="0.3">
      <c r="B22" s="8"/>
      <c r="C22" s="3"/>
      <c r="D22" s="3"/>
      <c r="E22" s="3"/>
      <c r="F22" s="9"/>
      <c r="H22" s="8"/>
      <c r="I22" s="3"/>
      <c r="J22" s="3"/>
      <c r="K22" s="3"/>
      <c r="L22" s="3"/>
      <c r="M22" s="3"/>
      <c r="N22" s="3"/>
      <c r="O22" s="3"/>
      <c r="P22" s="3"/>
      <c r="Q22" s="3"/>
      <c r="R22" s="9"/>
      <c r="T22" s="8"/>
      <c r="U22" s="3"/>
      <c r="V22" s="3"/>
      <c r="W22" s="3"/>
      <c r="X22" s="3"/>
      <c r="Y22" s="3"/>
      <c r="Z22" s="9"/>
      <c r="AB22" s="8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9"/>
    </row>
    <row r="23" spans="2:58" ht="15.75" thickBot="1" x14ac:dyDescent="0.3">
      <c r="B23" s="8"/>
      <c r="C23" s="24" t="str">
        <f>IF(ISBLANK(Race),"",IF(ISBLANK(VLOOKUP(Race,RacesData,18)),"",VLOOKUP(Race,RacesData,18)))</f>
        <v/>
      </c>
      <c r="D23" s="25"/>
      <c r="E23" s="25"/>
      <c r="F23" s="9"/>
      <c r="H23" s="8"/>
      <c r="I23" s="10" t="s">
        <v>44</v>
      </c>
      <c r="J23" s="3"/>
      <c r="K23" s="22"/>
      <c r="L23" s="11"/>
      <c r="M23" s="27" t="str">
        <f>IF(ISBLANK(Race),"",VLOOKUP(Race,RacesData,12))</f>
        <v/>
      </c>
      <c r="N23" s="11"/>
      <c r="O23" s="22" t="str">
        <f>IF(OR(ISERROR(InitBAT+RacBAT),ISBLANK(RacBAT)),"",InitBAT+RacBAT)</f>
        <v/>
      </c>
      <c r="P23" s="11"/>
      <c r="Q23" s="2"/>
      <c r="R23" s="9"/>
      <c r="T23" s="8"/>
      <c r="U23" s="16"/>
      <c r="V23" s="16"/>
      <c r="W23" s="16"/>
      <c r="X23" s="16"/>
      <c r="Y23" s="16"/>
      <c r="Z23" s="9"/>
      <c r="AB23" s="8"/>
      <c r="AC23" s="42">
        <v>0</v>
      </c>
      <c r="AD23" s="1"/>
      <c r="AE23" s="3"/>
      <c r="AF23" s="1"/>
      <c r="AG23" s="3"/>
      <c r="AH23" s="1"/>
      <c r="AI23" s="3"/>
      <c r="AJ23" s="1"/>
      <c r="AK23" s="3"/>
      <c r="AL23" s="1"/>
      <c r="AM23" s="3"/>
      <c r="AN23" s="1"/>
      <c r="AO23" s="3"/>
      <c r="AP23" s="1"/>
      <c r="AQ23" s="3"/>
      <c r="AR23" s="1"/>
      <c r="AS23" s="3"/>
      <c r="AT23" s="1"/>
      <c r="AU23" s="3"/>
      <c r="AV23" s="1"/>
      <c r="AW23" s="3"/>
      <c r="AX23" s="1"/>
      <c r="AY23" s="9"/>
      <c r="BE23" t="e">
        <f>(((RgCourBAT*(RgCourBAT+1))/2)-((DepBAT*(DepBAT+1))/2))*4</f>
        <v>#VALUE!</v>
      </c>
    </row>
    <row r="24" spans="2:58" ht="6" customHeight="1" thickBot="1" x14ac:dyDescent="0.3">
      <c r="B24" s="8"/>
      <c r="C24" s="26"/>
      <c r="D24" s="26"/>
      <c r="E24" s="26"/>
      <c r="F24" s="9"/>
      <c r="H24" s="8"/>
      <c r="I24" s="10"/>
      <c r="J24" s="3"/>
      <c r="K24" s="11"/>
      <c r="L24" s="11"/>
      <c r="M24" s="11"/>
      <c r="N24" s="11"/>
      <c r="O24" s="11"/>
      <c r="P24" s="11"/>
      <c r="Q24" s="11"/>
      <c r="R24" s="9"/>
      <c r="T24" s="8"/>
      <c r="U24" s="3"/>
      <c r="V24" s="3"/>
      <c r="W24" s="3"/>
      <c r="X24" s="3"/>
      <c r="Y24" s="3"/>
      <c r="Z24" s="9"/>
      <c r="AB24" s="8"/>
      <c r="AC24" s="42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9"/>
    </row>
    <row r="25" spans="2:58" ht="15.75" thickBot="1" x14ac:dyDescent="0.3">
      <c r="B25" s="8"/>
      <c r="C25" s="24" t="str">
        <f>IF(ISBLANK(Race),"",IF(ISBLANK(VLOOKUP(Race,RacesData,19)),"",VLOOKUP(Race,RacesData,19)))</f>
        <v/>
      </c>
      <c r="D25" s="25"/>
      <c r="E25" s="25"/>
      <c r="F25" s="9"/>
      <c r="H25" s="8"/>
      <c r="I25" s="10" t="s">
        <v>45</v>
      </c>
      <c r="J25" s="3"/>
      <c r="K25" s="22"/>
      <c r="L25" s="11"/>
      <c r="M25" s="27" t="str">
        <f>IF(ISBLANK(Race),"",VLOOKUP(Race,RacesData,13))</f>
        <v/>
      </c>
      <c r="N25" s="11"/>
      <c r="O25" s="22" t="str">
        <f>IF(OR(ISERROR(InitCOM+RacCOM),ISBLANK(RacCOM)),"",InitCOM+RacCOM)</f>
        <v/>
      </c>
      <c r="P25" s="11"/>
      <c r="Q25" s="2"/>
      <c r="R25" s="9"/>
      <c r="T25" s="8"/>
      <c r="U25" s="16"/>
      <c r="V25" s="16"/>
      <c r="W25" s="16"/>
      <c r="X25" s="16"/>
      <c r="Y25" s="16"/>
      <c r="Z25" s="9"/>
      <c r="AB25" s="8"/>
      <c r="AC25" s="42">
        <v>-1</v>
      </c>
      <c r="AD25" s="1"/>
      <c r="AE25" s="3"/>
      <c r="AF25" s="1"/>
      <c r="AG25" s="3"/>
      <c r="AH25" s="1"/>
      <c r="AI25" s="3"/>
      <c r="AJ25" s="1"/>
      <c r="AK25" s="3"/>
      <c r="AL25" s="1"/>
      <c r="AM25" s="3"/>
      <c r="AN25" s="1"/>
      <c r="AO25" s="3"/>
      <c r="AP25" s="1"/>
      <c r="AQ25" s="3"/>
      <c r="AR25" s="1"/>
      <c r="AS25" s="3"/>
      <c r="AT25" s="1"/>
      <c r="AU25" s="3"/>
      <c r="AV25" s="1"/>
      <c r="AW25" s="3"/>
      <c r="AX25" s="1"/>
      <c r="AY25" s="9"/>
      <c r="BE25" t="e">
        <f>(((RgCourCOM*(RgCourCOM+1))/2)-((DepCOM*(DepCOM+1))/2))*4</f>
        <v>#VALUE!</v>
      </c>
    </row>
    <row r="26" spans="2:58" ht="6" customHeight="1" thickBot="1" x14ac:dyDescent="0.3">
      <c r="B26" s="8"/>
      <c r="C26" s="26"/>
      <c r="D26" s="26"/>
      <c r="E26" s="26"/>
      <c r="F26" s="9"/>
      <c r="H26" s="8"/>
      <c r="I26" s="10"/>
      <c r="J26" s="3"/>
      <c r="K26" s="11"/>
      <c r="L26" s="11"/>
      <c r="M26" s="11"/>
      <c r="N26" s="11"/>
      <c r="O26" s="11"/>
      <c r="P26" s="11"/>
      <c r="Q26" s="11"/>
      <c r="R26" s="9"/>
      <c r="T26" s="8"/>
      <c r="U26" s="3"/>
      <c r="V26" s="3"/>
      <c r="W26" s="3"/>
      <c r="X26" s="3"/>
      <c r="Y26" s="3"/>
      <c r="Z26" s="9"/>
      <c r="AB26" s="8"/>
      <c r="AC26" s="4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9"/>
    </row>
    <row r="27" spans="2:58" ht="15.75" thickBot="1" x14ac:dyDescent="0.3">
      <c r="B27" s="8"/>
      <c r="C27" s="24" t="str">
        <f>IF(ISBLANK(Race),"",IF(ISBLANK(VLOOKUP(Race,RacesData,20)),"",VLOOKUP(Race,RacesData,20)))</f>
        <v/>
      </c>
      <c r="D27" s="25"/>
      <c r="E27" s="25"/>
      <c r="F27" s="9"/>
      <c r="H27" s="8"/>
      <c r="I27" s="10" t="s">
        <v>46</v>
      </c>
      <c r="J27" s="3"/>
      <c r="K27" s="22"/>
      <c r="L27" s="11"/>
      <c r="M27" s="27" t="str">
        <f>IF(ISBLANK(Race),"",VLOOKUP(Race,RacesData,14))</f>
        <v/>
      </c>
      <c r="N27" s="11"/>
      <c r="O27" s="22" t="str">
        <f>IF(OR(ISERROR(InitMAN+RacMAN),ISBLANK(RacMAN)),"",InitMAN+RacMAN)</f>
        <v/>
      </c>
      <c r="P27" s="11"/>
      <c r="Q27" s="2"/>
      <c r="R27" s="9"/>
      <c r="T27" s="8"/>
      <c r="U27" s="16"/>
      <c r="V27" s="16"/>
      <c r="W27" s="16"/>
      <c r="X27" s="16"/>
      <c r="Y27" s="16"/>
      <c r="Z27" s="9"/>
      <c r="AB27" s="8"/>
      <c r="AC27" s="42">
        <v>-2</v>
      </c>
      <c r="AD27" s="1"/>
      <c r="AE27" s="3"/>
      <c r="AF27" s="1"/>
      <c r="AG27" s="3"/>
      <c r="AH27" s="1"/>
      <c r="AI27" s="3"/>
      <c r="AJ27" s="1"/>
      <c r="AK27" s="3"/>
      <c r="AL27" s="1"/>
      <c r="AM27" s="3"/>
      <c r="AN27" s="1"/>
      <c r="AO27" s="3"/>
      <c r="AP27" s="1"/>
      <c r="AQ27" s="3"/>
      <c r="AR27" s="1"/>
      <c r="AS27" s="3"/>
      <c r="AT27" s="1"/>
      <c r="AU27" s="3"/>
      <c r="AV27" s="1"/>
      <c r="AW27" s="3"/>
      <c r="AX27" s="1"/>
      <c r="AY27" s="9"/>
      <c r="BE27" t="e">
        <f>(((RgCourMAN*(RgCourMAN+1))/2)-((DepMAN*(DepMAN+1))/2))*4</f>
        <v>#VALUE!</v>
      </c>
    </row>
    <row r="28" spans="2:58" ht="6" customHeight="1" thickBot="1" x14ac:dyDescent="0.3">
      <c r="B28" s="8"/>
      <c r="C28" s="26"/>
      <c r="D28" s="26"/>
      <c r="E28" s="26"/>
      <c r="F28" s="9"/>
      <c r="H28" s="8"/>
      <c r="I28" s="10"/>
      <c r="J28" s="3"/>
      <c r="K28" s="11"/>
      <c r="L28" s="11"/>
      <c r="M28" s="11"/>
      <c r="N28" s="11"/>
      <c r="O28" s="11"/>
      <c r="P28" s="11"/>
      <c r="Q28" s="11"/>
      <c r="R28" s="9"/>
      <c r="T28" s="8"/>
      <c r="U28" s="3"/>
      <c r="V28" s="3"/>
      <c r="W28" s="3"/>
      <c r="X28" s="3"/>
      <c r="Y28" s="3"/>
      <c r="Z28" s="9"/>
      <c r="AB28" s="8"/>
      <c r="AC28" s="42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9"/>
    </row>
    <row r="29" spans="2:58" ht="15.75" thickBot="1" x14ac:dyDescent="0.3">
      <c r="B29" s="8"/>
      <c r="C29" s="24" t="str">
        <f>IF(ISBLANK(Race),"",IF(ISBLANK(VLOOKUP(Race,RacesData,21)),"",VLOOKUP(Race,RacesData,21)))</f>
        <v/>
      </c>
      <c r="D29" s="25"/>
      <c r="E29" s="25"/>
      <c r="F29" s="9"/>
      <c r="H29" s="8"/>
      <c r="I29" s="10" t="s">
        <v>47</v>
      </c>
      <c r="J29" s="3"/>
      <c r="K29" s="22"/>
      <c r="L29" s="11"/>
      <c r="M29" s="27" t="str">
        <f>IF(ISBLANK(Race),"",VLOOKUP(Race,RacesData,15))</f>
        <v/>
      </c>
      <c r="N29" s="11"/>
      <c r="O29" s="22" t="str">
        <f>IF(OR(ISERROR(InitMOU+RacMOU),ISBLANK(RacMOU)),"",InitMOU+RacMOU)</f>
        <v/>
      </c>
      <c r="P29" s="11"/>
      <c r="Q29" s="2"/>
      <c r="R29" s="9"/>
      <c r="T29" s="8"/>
      <c r="U29" s="16"/>
      <c r="V29" s="16"/>
      <c r="W29" s="16"/>
      <c r="X29" s="16"/>
      <c r="Y29" s="16"/>
      <c r="Z29" s="9"/>
      <c r="AB29" s="8"/>
      <c r="AC29" s="42">
        <v>-3</v>
      </c>
      <c r="AD29" s="1"/>
      <c r="AE29" s="3"/>
      <c r="AF29" s="1"/>
      <c r="AG29" s="3"/>
      <c r="AH29" s="1"/>
      <c r="AI29" s="3"/>
      <c r="AJ29" s="1"/>
      <c r="AK29" s="3"/>
      <c r="AL29" s="1"/>
      <c r="AM29" s="3"/>
      <c r="AN29" s="1"/>
      <c r="AO29" s="3"/>
      <c r="AP29" s="1"/>
      <c r="AQ29" s="3"/>
      <c r="AR29" s="1"/>
      <c r="AS29" s="3"/>
      <c r="AT29" s="1"/>
      <c r="AU29" s="3"/>
      <c r="AV29" s="1"/>
      <c r="AW29" s="3"/>
      <c r="AX29" s="1"/>
      <c r="AY29" s="9"/>
      <c r="BE29" t="e">
        <f>(((RgCourMOU*(RgCourMOU+1))/2)-((DepMOU*(DepMOU+1))/2))*4</f>
        <v>#VALUE!</v>
      </c>
    </row>
    <row r="30" spans="2:58" ht="6" customHeight="1" thickBot="1" x14ac:dyDescent="0.3">
      <c r="B30" s="8"/>
      <c r="C30" s="26"/>
      <c r="D30" s="26"/>
      <c r="E30" s="26"/>
      <c r="F30" s="9"/>
      <c r="H30" s="8"/>
      <c r="I30" s="10"/>
      <c r="J30" s="3"/>
      <c r="K30" s="11"/>
      <c r="L30" s="11"/>
      <c r="M30" s="11"/>
      <c r="N30" s="11"/>
      <c r="O30" s="11"/>
      <c r="P30" s="11"/>
      <c r="Q30" s="11"/>
      <c r="R30" s="9"/>
      <c r="T30" s="8"/>
      <c r="U30" s="3"/>
      <c r="V30" s="3"/>
      <c r="W30" s="3"/>
      <c r="X30" s="3"/>
      <c r="Y30" s="3"/>
      <c r="Z30" s="9"/>
      <c r="AB30" s="8"/>
      <c r="AC30" s="42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9"/>
    </row>
    <row r="31" spans="2:58" ht="15.75" thickBot="1" x14ac:dyDescent="0.3">
      <c r="B31" s="8"/>
      <c r="C31" s="24" t="str">
        <f>IF(ISBLANK(Race),"",IF(ISBLANK(VLOOKUP(Race,RacesData,22)),"",VLOOKUP(Race,RacesData,22)))</f>
        <v/>
      </c>
      <c r="D31" s="25"/>
      <c r="E31" s="25"/>
      <c r="F31" s="9"/>
      <c r="H31" s="8"/>
      <c r="I31" s="10" t="s">
        <v>48</v>
      </c>
      <c r="J31" s="3"/>
      <c r="K31" s="22"/>
      <c r="L31" s="11"/>
      <c r="M31" s="27" t="str">
        <f>IF(ISBLANK(Race),"",VLOOKUP(Race,RacesData,16))</f>
        <v/>
      </c>
      <c r="N31" s="11"/>
      <c r="O31" s="22" t="str">
        <f>IF(OR(ISERROR(InitPER+RacPER),ISBLANK(RacPER)),"",InitPER+RacPER)</f>
        <v/>
      </c>
      <c r="P31" s="11"/>
      <c r="Q31" s="2"/>
      <c r="R31" s="9"/>
      <c r="T31" s="8"/>
      <c r="U31" s="19" t="s">
        <v>10</v>
      </c>
      <c r="V31" s="20"/>
      <c r="W31" s="20"/>
      <c r="X31" s="20"/>
      <c r="Y31" s="20"/>
      <c r="Z31" s="9"/>
      <c r="AB31" s="8"/>
      <c r="AC31" s="42">
        <v>-4</v>
      </c>
      <c r="AD31" s="1"/>
      <c r="AE31" s="3"/>
      <c r="AF31" s="1"/>
      <c r="AG31" s="3"/>
      <c r="AH31" s="1"/>
      <c r="AI31" s="3"/>
      <c r="AJ31" s="1"/>
      <c r="AK31" s="3"/>
      <c r="AL31" s="1"/>
      <c r="AM31" s="3"/>
      <c r="AN31" s="1"/>
      <c r="AO31" s="3"/>
      <c r="AP31" s="1"/>
      <c r="AQ31" s="3"/>
      <c r="AR31" s="1"/>
      <c r="AS31" s="3"/>
      <c r="AT31" s="1"/>
      <c r="AU31" s="3"/>
      <c r="AV31" s="1"/>
      <c r="AW31" s="3"/>
      <c r="AX31" s="1"/>
      <c r="AY31" s="9"/>
      <c r="BE31" t="e">
        <f>(((RgCourPER*(RgCourPER+1))/2)-((DepPER*(DepPER+1))/2))*4</f>
        <v>#VALUE!</v>
      </c>
    </row>
    <row r="32" spans="2:58" ht="6" customHeight="1" thickBot="1" x14ac:dyDescent="0.3">
      <c r="B32" s="8"/>
      <c r="C32" s="26"/>
      <c r="D32" s="26"/>
      <c r="E32" s="26"/>
      <c r="F32" s="9"/>
      <c r="H32" s="8"/>
      <c r="I32" s="10"/>
      <c r="J32" s="3"/>
      <c r="K32" s="11"/>
      <c r="L32" s="11"/>
      <c r="M32" s="11"/>
      <c r="N32" s="11"/>
      <c r="O32" s="11"/>
      <c r="P32" s="11"/>
      <c r="Q32" s="11"/>
      <c r="R32" s="9"/>
      <c r="T32" s="8"/>
      <c r="U32" s="3"/>
      <c r="V32" s="3"/>
      <c r="W32" s="3"/>
      <c r="X32" s="3"/>
      <c r="Y32" s="3"/>
      <c r="Z32" s="9"/>
      <c r="AB32" s="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9"/>
    </row>
    <row r="33" spans="2:58" ht="15.75" thickBot="1" x14ac:dyDescent="0.3">
      <c r="B33" s="8"/>
      <c r="C33" s="24" t="str">
        <f>IF(ISBLANK(Race),"",IF(ISBLANK(VLOOKUP(Race,RacesData,23)),"",VLOOKUP(Race,RacesData,23)))</f>
        <v/>
      </c>
      <c r="D33" s="25"/>
      <c r="E33" s="25"/>
      <c r="F33" s="9"/>
      <c r="H33" s="8"/>
      <c r="I33" s="10" t="s">
        <v>49</v>
      </c>
      <c r="J33" s="3"/>
      <c r="K33" s="22"/>
      <c r="L33" s="11"/>
      <c r="M33" s="27" t="str">
        <f>IF(ISBLANK(Race),"",VLOOKUP(Race,RacesData,17))</f>
        <v/>
      </c>
      <c r="N33" s="11"/>
      <c r="O33" s="22" t="str">
        <f>IF(OR(ISERROR(InitRAI+RacRAI),ISBLANK(RacRAI)),"",InitRAI+RacRAI)</f>
        <v/>
      </c>
      <c r="P33" s="11"/>
      <c r="Q33" s="2"/>
      <c r="R33" s="9"/>
      <c r="T33" s="8"/>
      <c r="U33" s="16"/>
      <c r="V33" s="16"/>
      <c r="W33" s="16"/>
      <c r="X33" s="16"/>
      <c r="Y33" s="16"/>
      <c r="Z33" s="9"/>
      <c r="AB33" s="8"/>
      <c r="AC33" s="42">
        <v>-5</v>
      </c>
      <c r="AD33" s="1"/>
      <c r="AE33" s="3"/>
      <c r="AF33" s="1"/>
      <c r="AG33" s="3"/>
      <c r="AH33" s="1"/>
      <c r="AI33" s="3"/>
      <c r="AJ33" s="1"/>
      <c r="AK33" s="3"/>
      <c r="AL33" s="1"/>
      <c r="AM33" s="3"/>
      <c r="AN33" s="1"/>
      <c r="AO33" s="3"/>
      <c r="AP33" s="1"/>
      <c r="AQ33" s="3"/>
      <c r="AR33" s="1"/>
      <c r="AS33" s="3"/>
      <c r="AT33" s="1"/>
      <c r="AU33" s="3"/>
      <c r="AV33" s="3"/>
      <c r="AW33" s="3"/>
      <c r="AX33" s="3"/>
      <c r="AY33" s="9"/>
      <c r="BE33" t="e">
        <f>(((RgCourRAI*(RgCourRAI+1))/2)-((DepRAI*(DepRAI+1))/2))*4</f>
        <v>#VALUE!</v>
      </c>
    </row>
    <row r="34" spans="2:58" ht="6" customHeight="1" x14ac:dyDescent="0.25">
      <c r="B34" s="8"/>
      <c r="C34" s="26"/>
      <c r="D34" s="26"/>
      <c r="E34" s="26"/>
      <c r="F34" s="9"/>
      <c r="H34" s="8"/>
      <c r="I34" s="10"/>
      <c r="J34" s="3"/>
      <c r="K34" s="11"/>
      <c r="L34" s="11"/>
      <c r="M34" s="11"/>
      <c r="N34" s="11"/>
      <c r="O34" s="11"/>
      <c r="P34" s="11"/>
      <c r="Q34" s="11"/>
      <c r="R34" s="9"/>
      <c r="T34" s="8"/>
      <c r="U34" s="3"/>
      <c r="V34" s="3"/>
      <c r="W34" s="3"/>
      <c r="X34" s="3"/>
      <c r="Y34" s="3"/>
      <c r="Z34" s="9"/>
      <c r="AB34" s="8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9"/>
    </row>
    <row r="35" spans="2:58" x14ac:dyDescent="0.25">
      <c r="B35" s="8"/>
      <c r="C35" s="24" t="str">
        <f>IF(ISBLANK(Race),"",IF(ISBLANK(VLOOKUP(Race,RacesData,24)),"",VLOOKUP(Race,RacesData,24)))</f>
        <v/>
      </c>
      <c r="D35" s="25"/>
      <c r="E35" s="25"/>
      <c r="F35" s="9"/>
      <c r="H35" s="8"/>
      <c r="I35" s="18" t="s">
        <v>166</v>
      </c>
      <c r="J35" s="3"/>
      <c r="K35" s="11"/>
      <c r="L35" s="11"/>
      <c r="M35" s="11"/>
      <c r="N35" s="11"/>
      <c r="O35" s="11"/>
      <c r="P35" s="11"/>
      <c r="Q35" s="11"/>
      <c r="R35" s="9"/>
      <c r="T35" s="8"/>
      <c r="U35" s="18" t="s">
        <v>37</v>
      </c>
      <c r="V35" s="3"/>
      <c r="W35" s="3"/>
      <c r="X35" s="3"/>
      <c r="Y35" s="3"/>
      <c r="Z35" s="9"/>
      <c r="AB35" s="8"/>
      <c r="AC35" s="26" t="s">
        <v>163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9"/>
      <c r="BE35" s="37" t="e">
        <f>SUM(BE23:BE33)</f>
        <v>#VALUE!</v>
      </c>
    </row>
    <row r="36" spans="2:58" ht="6" customHeight="1" thickBot="1" x14ac:dyDescent="0.3">
      <c r="B36" s="12"/>
      <c r="C36" s="13"/>
      <c r="D36" s="13"/>
      <c r="E36" s="13"/>
      <c r="F36" s="14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4"/>
      <c r="T36" s="12"/>
      <c r="U36" s="13"/>
      <c r="V36" s="13"/>
      <c r="W36" s="13"/>
      <c r="X36" s="13"/>
      <c r="Y36" s="13"/>
      <c r="Z36" s="14"/>
      <c r="AB36" s="12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4"/>
    </row>
    <row r="37" spans="2:58" ht="6" customHeight="1" thickBot="1" x14ac:dyDescent="0.3"/>
    <row r="38" spans="2:58" ht="6" customHeight="1" x14ac:dyDescent="0.25">
      <c r="B38" s="5"/>
      <c r="C38" s="6"/>
      <c r="D38" s="6"/>
      <c r="E38" s="6"/>
      <c r="F38" s="7"/>
      <c r="H38" s="5"/>
      <c r="I38" s="6"/>
      <c r="J38" s="6"/>
      <c r="K38" s="6"/>
      <c r="L38" s="6"/>
      <c r="M38" s="6"/>
      <c r="N38" s="6"/>
      <c r="O38" s="6"/>
      <c r="P38" s="6"/>
      <c r="Q38" s="6"/>
      <c r="R38" s="7"/>
      <c r="T38" s="5"/>
      <c r="U38" s="6"/>
      <c r="V38" s="6"/>
      <c r="W38" s="6"/>
      <c r="X38" s="6"/>
      <c r="Y38" s="6"/>
      <c r="Z38" s="7"/>
      <c r="AB38" s="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7"/>
    </row>
    <row r="39" spans="2:58" x14ac:dyDescent="0.25">
      <c r="B39" s="8"/>
      <c r="C39" s="19" t="s">
        <v>38</v>
      </c>
      <c r="D39" s="20"/>
      <c r="E39" s="20"/>
      <c r="F39" s="9"/>
      <c r="H39" s="8"/>
      <c r="I39" s="19" t="s">
        <v>158</v>
      </c>
      <c r="J39" s="20"/>
      <c r="K39" s="21" t="s">
        <v>15</v>
      </c>
      <c r="L39" s="20"/>
      <c r="M39" s="20"/>
      <c r="N39" s="20"/>
      <c r="O39" s="20"/>
      <c r="P39" s="20"/>
      <c r="Q39" s="28" t="s">
        <v>109</v>
      </c>
      <c r="R39" s="9"/>
      <c r="T39" s="8"/>
      <c r="U39" s="19" t="s">
        <v>102</v>
      </c>
      <c r="V39" s="20"/>
      <c r="W39" s="20"/>
      <c r="X39" s="20"/>
      <c r="Y39" s="20"/>
      <c r="Z39" s="9"/>
      <c r="AB39" s="8"/>
      <c r="AC39" s="19" t="s">
        <v>153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9"/>
    </row>
    <row r="40" spans="2:58" ht="6" customHeight="1" thickBot="1" x14ac:dyDescent="0.3">
      <c r="B40" s="8"/>
      <c r="C40" s="3"/>
      <c r="D40" s="3"/>
      <c r="E40" s="3"/>
      <c r="F40" s="9"/>
      <c r="H40" s="8"/>
      <c r="I40" s="3"/>
      <c r="J40" s="3"/>
      <c r="K40" s="3"/>
      <c r="L40" s="3"/>
      <c r="M40" s="3"/>
      <c r="N40" s="3"/>
      <c r="O40" s="3"/>
      <c r="P40" s="3"/>
      <c r="Q40" s="3"/>
      <c r="R40" s="9"/>
      <c r="T40" s="8"/>
      <c r="U40" s="3"/>
      <c r="V40" s="3"/>
      <c r="W40" s="3"/>
      <c r="X40" s="3"/>
      <c r="Y40" s="3"/>
      <c r="Z40" s="9"/>
      <c r="AB40" s="8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9"/>
    </row>
    <row r="41" spans="2:58" ht="15.75" thickBot="1" x14ac:dyDescent="0.3">
      <c r="B41" s="8"/>
      <c r="C41" s="4" t="s">
        <v>39</v>
      </c>
      <c r="D41" s="3"/>
      <c r="E41" s="3"/>
      <c r="F41" s="9"/>
      <c r="H41" s="8"/>
      <c r="I41" s="48" t="s">
        <v>11</v>
      </c>
      <c r="J41" s="3"/>
      <c r="K41" s="2"/>
      <c r="L41" s="3"/>
      <c r="M41" s="15" t="s">
        <v>16</v>
      </c>
      <c r="N41" s="15"/>
      <c r="O41" s="15"/>
      <c r="P41" s="15"/>
      <c r="Q41" s="15"/>
      <c r="R41" s="9"/>
      <c r="T41" s="8"/>
      <c r="U41" s="16"/>
      <c r="V41" s="16"/>
      <c r="W41" s="16"/>
      <c r="X41" s="16"/>
      <c r="Y41" s="38"/>
      <c r="Z41" s="9"/>
      <c r="AB41" s="8"/>
      <c r="AC41" s="42">
        <v>0</v>
      </c>
      <c r="AD41" s="1"/>
      <c r="AE41" s="3"/>
      <c r="AF41" s="1"/>
      <c r="AG41" s="3"/>
      <c r="AH41" s="1"/>
      <c r="AI41" s="3"/>
      <c r="AJ41" s="1"/>
      <c r="AK41" s="3"/>
      <c r="AL41" s="1"/>
      <c r="AM41" s="3"/>
      <c r="AN41" s="1"/>
      <c r="AO41" s="3"/>
      <c r="AP41" s="1"/>
      <c r="AQ41" s="3"/>
      <c r="AR41" s="1"/>
      <c r="AS41" s="3"/>
      <c r="AT41" s="1"/>
      <c r="AU41" s="3"/>
      <c r="AV41" s="1"/>
      <c r="AW41" s="3"/>
      <c r="AX41" s="1"/>
      <c r="AY41" s="9"/>
      <c r="BE41">
        <f>((K41*(K41+1))/2)</f>
        <v>0</v>
      </c>
      <c r="BF41">
        <f>IF(NOT(ISBLANK(U41)),1,0)</f>
        <v>0</v>
      </c>
    </row>
    <row r="42" spans="2:58" ht="6" customHeight="1" thickBot="1" x14ac:dyDescent="0.3">
      <c r="B42" s="8"/>
      <c r="C42" s="3"/>
      <c r="D42" s="3"/>
      <c r="E42" s="3"/>
      <c r="F42" s="9"/>
      <c r="H42" s="8"/>
      <c r="I42" s="48"/>
      <c r="J42" s="3"/>
      <c r="K42" s="11"/>
      <c r="L42" s="3"/>
      <c r="M42" s="15"/>
      <c r="N42" s="15"/>
      <c r="O42" s="15"/>
      <c r="P42" s="15"/>
      <c r="Q42" s="15"/>
      <c r="R42" s="9"/>
      <c r="T42" s="8"/>
      <c r="U42" s="3"/>
      <c r="V42" s="3"/>
      <c r="W42" s="3"/>
      <c r="X42" s="3"/>
      <c r="Y42" s="3"/>
      <c r="Z42" s="9"/>
      <c r="AB42" s="8"/>
      <c r="AC42" s="42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9"/>
    </row>
    <row r="43" spans="2:58" ht="15.75" thickBot="1" x14ac:dyDescent="0.3">
      <c r="B43" s="8"/>
      <c r="C43" s="16"/>
      <c r="D43" s="16"/>
      <c r="E43" s="16"/>
      <c r="F43" s="9"/>
      <c r="H43" s="8"/>
      <c r="I43" s="48" t="s">
        <v>13</v>
      </c>
      <c r="J43" s="3"/>
      <c r="K43" s="2"/>
      <c r="L43" s="3"/>
      <c r="M43" s="15" t="s">
        <v>17</v>
      </c>
      <c r="N43" s="15"/>
      <c r="O43" s="15"/>
      <c r="P43" s="15"/>
      <c r="Q43" s="15"/>
      <c r="R43" s="9"/>
      <c r="T43" s="8"/>
      <c r="U43" s="16"/>
      <c r="V43" s="16"/>
      <c r="W43" s="16"/>
      <c r="X43" s="16"/>
      <c r="Y43" s="38"/>
      <c r="Z43" s="9"/>
      <c r="AB43" s="8"/>
      <c r="AC43" s="42">
        <v>-1</v>
      </c>
      <c r="AD43" s="1"/>
      <c r="AE43" s="3"/>
      <c r="AF43" s="1"/>
      <c r="AG43" s="3"/>
      <c r="AH43" s="1"/>
      <c r="AI43" s="3"/>
      <c r="AJ43" s="1"/>
      <c r="AK43" s="3"/>
      <c r="AL43" s="1"/>
      <c r="AM43" s="3"/>
      <c r="AN43" s="1"/>
      <c r="AO43" s="3"/>
      <c r="AP43" s="1"/>
      <c r="AQ43" s="3"/>
      <c r="AR43" s="1"/>
      <c r="AS43" s="3"/>
      <c r="AT43" s="1"/>
      <c r="AU43" s="3"/>
      <c r="AV43" s="1"/>
      <c r="AW43" s="3"/>
      <c r="AX43" s="1"/>
      <c r="AY43" s="9"/>
      <c r="BE43">
        <f>((K43*(K43+1))/2)</f>
        <v>0</v>
      </c>
      <c r="BF43">
        <f>IF(NOT(ISBLANK(U43)),1,0)</f>
        <v>0</v>
      </c>
    </row>
    <row r="44" spans="2:58" ht="6" customHeight="1" thickBot="1" x14ac:dyDescent="0.3">
      <c r="B44" s="8"/>
      <c r="C44" s="3"/>
      <c r="D44" s="3"/>
      <c r="E44" s="3"/>
      <c r="F44" s="9"/>
      <c r="H44" s="8"/>
      <c r="I44" s="48"/>
      <c r="J44" s="3"/>
      <c r="K44" s="11"/>
      <c r="L44" s="3"/>
      <c r="M44" s="15"/>
      <c r="N44" s="15"/>
      <c r="O44" s="15"/>
      <c r="P44" s="15"/>
      <c r="Q44" s="15"/>
      <c r="R44" s="9"/>
      <c r="T44" s="8"/>
      <c r="U44" s="3"/>
      <c r="V44" s="3"/>
      <c r="W44" s="3"/>
      <c r="X44" s="3"/>
      <c r="Y44" s="3"/>
      <c r="Z44" s="9"/>
      <c r="AB44" s="8"/>
      <c r="AC44" s="42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9"/>
    </row>
    <row r="45" spans="2:58" ht="15.75" thickBot="1" x14ac:dyDescent="0.3">
      <c r="B45" s="8"/>
      <c r="C45" s="16"/>
      <c r="D45" s="16"/>
      <c r="E45" s="16"/>
      <c r="F45" s="9"/>
      <c r="H45" s="8"/>
      <c r="I45" s="48" t="s">
        <v>130</v>
      </c>
      <c r="J45" s="3"/>
      <c r="K45" s="2"/>
      <c r="L45" s="3"/>
      <c r="M45" s="15" t="s">
        <v>131</v>
      </c>
      <c r="N45" s="15"/>
      <c r="O45" s="15"/>
      <c r="P45" s="15"/>
      <c r="Q45" s="15"/>
      <c r="R45" s="9"/>
      <c r="T45" s="8"/>
      <c r="U45" s="16"/>
      <c r="V45" s="16"/>
      <c r="W45" s="16"/>
      <c r="X45" s="16"/>
      <c r="Y45" s="38"/>
      <c r="Z45" s="9"/>
      <c r="AB45" s="8"/>
      <c r="AC45" s="42">
        <v>-2</v>
      </c>
      <c r="AD45" s="1"/>
      <c r="AE45" s="3"/>
      <c r="AF45" s="1"/>
      <c r="AG45" s="3"/>
      <c r="AH45" s="1"/>
      <c r="AI45" s="3"/>
      <c r="AJ45" s="1"/>
      <c r="AK45" s="3"/>
      <c r="AL45" s="1"/>
      <c r="AM45" s="3"/>
      <c r="AN45" s="1"/>
      <c r="AO45" s="3"/>
      <c r="AP45" s="1"/>
      <c r="AQ45" s="3"/>
      <c r="AR45" s="1"/>
      <c r="AS45" s="3"/>
      <c r="AT45" s="1"/>
      <c r="AU45" s="3"/>
      <c r="AV45" s="1"/>
      <c r="AW45" s="3"/>
      <c r="AX45" s="1"/>
      <c r="AY45" s="9"/>
      <c r="BE45">
        <f>((K45*(K45+1))/2)</f>
        <v>0</v>
      </c>
      <c r="BF45">
        <f>IF(NOT(ISBLANK(U45)),1,0)</f>
        <v>0</v>
      </c>
    </row>
    <row r="46" spans="2:58" ht="6" customHeight="1" thickBot="1" x14ac:dyDescent="0.3">
      <c r="B46" s="8"/>
      <c r="C46" s="3"/>
      <c r="D46" s="3"/>
      <c r="E46" s="3"/>
      <c r="F46" s="9"/>
      <c r="H46" s="8"/>
      <c r="I46" s="48"/>
      <c r="J46" s="3"/>
      <c r="K46" s="11"/>
      <c r="L46" s="3"/>
      <c r="M46" s="15"/>
      <c r="N46" s="15"/>
      <c r="O46" s="15"/>
      <c r="P46" s="15"/>
      <c r="Q46" s="15"/>
      <c r="R46" s="9"/>
      <c r="T46" s="8"/>
      <c r="U46" s="3"/>
      <c r="V46" s="3"/>
      <c r="W46" s="3"/>
      <c r="X46" s="3"/>
      <c r="Y46" s="3"/>
      <c r="Z46" s="9"/>
      <c r="AB46" s="8"/>
      <c r="AC46" s="4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9"/>
    </row>
    <row r="47" spans="2:58" ht="15.75" thickBot="1" x14ac:dyDescent="0.3">
      <c r="B47" s="8"/>
      <c r="C47" s="16"/>
      <c r="D47" s="16"/>
      <c r="E47" s="16"/>
      <c r="F47" s="9"/>
      <c r="H47" s="8"/>
      <c r="I47" s="48" t="s">
        <v>12</v>
      </c>
      <c r="J47" s="3"/>
      <c r="K47" s="2"/>
      <c r="L47" s="3"/>
      <c r="M47" s="15" t="s">
        <v>18</v>
      </c>
      <c r="N47" s="15"/>
      <c r="O47" s="15"/>
      <c r="P47" s="15"/>
      <c r="Q47" s="15"/>
      <c r="R47" s="9"/>
      <c r="T47" s="8"/>
      <c r="U47" s="16"/>
      <c r="V47" s="16"/>
      <c r="W47" s="16"/>
      <c r="X47" s="16"/>
      <c r="Y47" s="38"/>
      <c r="Z47" s="9"/>
      <c r="AB47" s="8"/>
      <c r="AC47" s="42">
        <v>-3</v>
      </c>
      <c r="AD47" s="1"/>
      <c r="AE47" s="3"/>
      <c r="AF47" s="1"/>
      <c r="AG47" s="3"/>
      <c r="AH47" s="1"/>
      <c r="AI47" s="3"/>
      <c r="AJ47" s="1"/>
      <c r="AK47" s="3"/>
      <c r="AL47" s="1"/>
      <c r="AM47" s="3"/>
      <c r="AN47" s="1"/>
      <c r="AO47" s="3"/>
      <c r="AP47" s="1"/>
      <c r="AQ47" s="3"/>
      <c r="AR47" s="1"/>
      <c r="AS47" s="3"/>
      <c r="AT47" s="1"/>
      <c r="AU47" s="3"/>
      <c r="AV47" s="1"/>
      <c r="AW47" s="3"/>
      <c r="AX47" s="1"/>
      <c r="AY47" s="9"/>
      <c r="BE47">
        <f>((K47*(K47+1))/2)</f>
        <v>0</v>
      </c>
      <c r="BF47">
        <f>IF(NOT(ISBLANK(U47)),1,0)</f>
        <v>0</v>
      </c>
    </row>
    <row r="48" spans="2:58" ht="6" customHeight="1" thickBot="1" x14ac:dyDescent="0.3">
      <c r="B48" s="8"/>
      <c r="C48" s="3"/>
      <c r="D48" s="3"/>
      <c r="E48" s="3"/>
      <c r="F48" s="9"/>
      <c r="H48" s="8"/>
      <c r="I48" s="48"/>
      <c r="J48" s="3"/>
      <c r="K48" s="11"/>
      <c r="L48" s="3"/>
      <c r="M48" s="3"/>
      <c r="N48" s="3"/>
      <c r="O48" s="3"/>
      <c r="P48" s="3"/>
      <c r="Q48" s="3"/>
      <c r="R48" s="9"/>
      <c r="T48" s="8"/>
      <c r="U48" s="3"/>
      <c r="V48" s="3"/>
      <c r="W48" s="3"/>
      <c r="X48" s="3"/>
      <c r="Y48" s="3"/>
      <c r="Z48" s="9"/>
      <c r="AB48" s="8"/>
      <c r="AC48" s="42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9"/>
    </row>
    <row r="49" spans="2:58" ht="15.75" thickBot="1" x14ac:dyDescent="0.3">
      <c r="B49" s="8"/>
      <c r="C49" s="16"/>
      <c r="D49" s="16"/>
      <c r="E49" s="16"/>
      <c r="F49" s="9"/>
      <c r="H49" s="8"/>
      <c r="I49" s="48" t="s">
        <v>14</v>
      </c>
      <c r="J49" s="3"/>
      <c r="K49" s="2"/>
      <c r="L49" s="3"/>
      <c r="M49" s="15" t="s">
        <v>169</v>
      </c>
      <c r="N49" s="15"/>
      <c r="O49" s="15"/>
      <c r="P49" s="15"/>
      <c r="Q49" s="15"/>
      <c r="R49" s="9"/>
      <c r="T49" s="8"/>
      <c r="U49" s="16"/>
      <c r="V49" s="16"/>
      <c r="W49" s="16"/>
      <c r="X49" s="16"/>
      <c r="Y49" s="16"/>
      <c r="Z49" s="9"/>
      <c r="AB49" s="8"/>
      <c r="AC49" s="42">
        <v>-4</v>
      </c>
      <c r="AD49" s="1"/>
      <c r="AE49" s="3"/>
      <c r="AF49" s="1"/>
      <c r="AG49" s="3"/>
      <c r="AH49" s="1"/>
      <c r="AI49" s="3"/>
      <c r="AJ49" s="1"/>
      <c r="AK49" s="3"/>
      <c r="AL49" s="1"/>
      <c r="AM49" s="3"/>
      <c r="AN49" s="1"/>
      <c r="AO49" s="3"/>
      <c r="AP49" s="1"/>
      <c r="AQ49" s="3"/>
      <c r="AR49" s="1"/>
      <c r="AS49" s="3"/>
      <c r="AT49" s="1"/>
      <c r="AU49" s="3"/>
      <c r="AV49" s="1"/>
      <c r="AW49" s="3"/>
      <c r="AX49" s="1"/>
      <c r="AY49" s="9"/>
      <c r="BD49" t="s">
        <v>146</v>
      </c>
      <c r="BE49">
        <f>((K49*(K49+1))/2)</f>
        <v>0</v>
      </c>
      <c r="BF49">
        <f>IF(NOT(ISBLANK(U49)),1,0)</f>
        <v>0</v>
      </c>
    </row>
    <row r="50" spans="2:58" ht="6" customHeight="1" thickBot="1" x14ac:dyDescent="0.3">
      <c r="B50" s="8"/>
      <c r="C50" s="3"/>
      <c r="D50" s="3"/>
      <c r="E50" s="3"/>
      <c r="F50" s="9"/>
      <c r="H50" s="8"/>
      <c r="I50" s="3"/>
      <c r="J50" s="3"/>
      <c r="K50" s="3"/>
      <c r="L50" s="3"/>
      <c r="M50" s="3"/>
      <c r="N50" s="3"/>
      <c r="O50" s="3"/>
      <c r="P50" s="3"/>
      <c r="Q50" s="3"/>
      <c r="R50" s="9"/>
      <c r="T50" s="8"/>
      <c r="U50" s="3"/>
      <c r="V50" s="3"/>
      <c r="W50" s="3"/>
      <c r="X50" s="3"/>
      <c r="Y50" s="3"/>
      <c r="Z50" s="9"/>
      <c r="AB50" s="8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"/>
    </row>
    <row r="51" spans="2:58" ht="15.75" thickBot="1" x14ac:dyDescent="0.3">
      <c r="B51" s="8"/>
      <c r="C51" s="16"/>
      <c r="D51" s="16"/>
      <c r="E51" s="16"/>
      <c r="F51" s="9"/>
      <c r="H51" s="8"/>
      <c r="I51" s="16"/>
      <c r="J51" s="16"/>
      <c r="K51" s="16"/>
      <c r="L51" s="16"/>
      <c r="M51" s="16"/>
      <c r="N51" s="16"/>
      <c r="O51" s="16"/>
      <c r="P51" s="3"/>
      <c r="Q51" s="16"/>
      <c r="R51" s="9"/>
      <c r="T51" s="8"/>
      <c r="U51" s="16"/>
      <c r="V51" s="16"/>
      <c r="W51" s="16"/>
      <c r="X51" s="16"/>
      <c r="Y51" s="16"/>
      <c r="Z51" s="9"/>
      <c r="AB51" s="8"/>
      <c r="AC51" s="42">
        <v>-5</v>
      </c>
      <c r="AD51" s="1"/>
      <c r="AE51" s="3"/>
      <c r="AF51" s="1"/>
      <c r="AG51" s="3"/>
      <c r="AH51" s="1"/>
      <c r="AI51" s="3"/>
      <c r="AJ51" s="1"/>
      <c r="AK51" s="3"/>
      <c r="AL51" s="1"/>
      <c r="AM51" s="3"/>
      <c r="AN51" s="1"/>
      <c r="AO51" s="3"/>
      <c r="AP51" s="1"/>
      <c r="AQ51" s="3"/>
      <c r="AR51" s="1"/>
      <c r="AS51" s="3"/>
      <c r="AT51" s="1"/>
      <c r="AU51" s="3"/>
      <c r="AV51" s="3"/>
      <c r="AW51" s="3"/>
      <c r="AX51" s="3"/>
      <c r="AY51" s="9"/>
      <c r="BE51">
        <f>Q51</f>
        <v>0</v>
      </c>
      <c r="BF51">
        <f>IF(NOT(ISBLANK(U51)),1,0)</f>
        <v>0</v>
      </c>
    </row>
    <row r="52" spans="2:58" ht="6" customHeight="1" x14ac:dyDescent="0.25">
      <c r="B52" s="8"/>
      <c r="C52" s="3"/>
      <c r="D52" s="3"/>
      <c r="E52" s="3"/>
      <c r="F52" s="9"/>
      <c r="H52" s="8"/>
      <c r="I52" s="3"/>
      <c r="J52" s="3"/>
      <c r="K52" s="3"/>
      <c r="L52" s="3"/>
      <c r="M52" s="3"/>
      <c r="N52" s="3"/>
      <c r="O52" s="3"/>
      <c r="P52" s="3"/>
      <c r="Q52" s="3"/>
      <c r="R52" s="9"/>
      <c r="T52" s="8"/>
      <c r="U52" s="3"/>
      <c r="V52" s="3"/>
      <c r="W52" s="3"/>
      <c r="X52" s="3"/>
      <c r="Y52" s="3"/>
      <c r="Z52" s="9"/>
      <c r="AB52" s="8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"/>
    </row>
    <row r="53" spans="2:58" x14ac:dyDescent="0.25">
      <c r="B53" s="8"/>
      <c r="C53" s="4" t="s">
        <v>40</v>
      </c>
      <c r="D53" s="3"/>
      <c r="E53" s="3"/>
      <c r="F53" s="9"/>
      <c r="H53" s="8"/>
      <c r="I53" s="16"/>
      <c r="J53" s="16"/>
      <c r="K53" s="16"/>
      <c r="L53" s="16"/>
      <c r="M53" s="16"/>
      <c r="N53" s="16"/>
      <c r="O53" s="16"/>
      <c r="P53" s="3"/>
      <c r="Q53" s="16"/>
      <c r="R53" s="9"/>
      <c r="T53" s="8"/>
      <c r="U53" s="16"/>
      <c r="V53" s="16"/>
      <c r="W53" s="16"/>
      <c r="X53" s="16"/>
      <c r="Y53" s="16"/>
      <c r="Z53" s="9"/>
      <c r="AB53" s="8"/>
      <c r="AC53" s="26" t="s">
        <v>164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"/>
      <c r="BE53">
        <f>Q53</f>
        <v>0</v>
      </c>
      <c r="BF53">
        <f>IF(NOT(ISBLANK(U53)),1,0)</f>
        <v>0</v>
      </c>
    </row>
    <row r="54" spans="2:58" ht="6" customHeight="1" thickBot="1" x14ac:dyDescent="0.3">
      <c r="B54" s="8"/>
      <c r="C54" s="3"/>
      <c r="D54" s="3"/>
      <c r="E54" s="3"/>
      <c r="F54" s="9"/>
      <c r="H54" s="8"/>
      <c r="I54" s="3"/>
      <c r="J54" s="3"/>
      <c r="K54" s="3"/>
      <c r="L54" s="3"/>
      <c r="M54" s="3"/>
      <c r="N54" s="3"/>
      <c r="O54" s="3"/>
      <c r="P54" s="3"/>
      <c r="Q54" s="3"/>
      <c r="R54" s="9"/>
      <c r="T54" s="8"/>
      <c r="U54" s="3"/>
      <c r="V54" s="3"/>
      <c r="W54" s="3"/>
      <c r="X54" s="3"/>
      <c r="Y54" s="3"/>
      <c r="Z54" s="9"/>
      <c r="AB54" s="12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4"/>
    </row>
    <row r="55" spans="2:58" ht="15.75" thickBot="1" x14ac:dyDescent="0.3">
      <c r="B55" s="8"/>
      <c r="C55" s="16"/>
      <c r="D55" s="16"/>
      <c r="E55" s="16"/>
      <c r="F55" s="9"/>
      <c r="H55" s="8"/>
      <c r="I55" s="16"/>
      <c r="J55" s="16"/>
      <c r="K55" s="16"/>
      <c r="L55" s="16"/>
      <c r="M55" s="16"/>
      <c r="N55" s="16"/>
      <c r="O55" s="16"/>
      <c r="P55" s="3"/>
      <c r="Q55" s="16"/>
      <c r="R55" s="9"/>
      <c r="T55" s="8"/>
      <c r="U55" s="16"/>
      <c r="V55" s="16"/>
      <c r="W55" s="16"/>
      <c r="X55" s="16"/>
      <c r="Y55" s="16"/>
      <c r="Z55" s="9"/>
      <c r="BE55">
        <f>Q55</f>
        <v>0</v>
      </c>
      <c r="BF55">
        <f>IF(NOT(ISBLANK(U55)),1,0)</f>
        <v>0</v>
      </c>
    </row>
    <row r="56" spans="2:58" ht="6" customHeight="1" x14ac:dyDescent="0.25">
      <c r="B56" s="8"/>
      <c r="C56" s="3"/>
      <c r="D56" s="3"/>
      <c r="E56" s="3"/>
      <c r="F56" s="9"/>
      <c r="H56" s="8"/>
      <c r="I56" s="3"/>
      <c r="J56" s="3"/>
      <c r="K56" s="3"/>
      <c r="L56" s="3"/>
      <c r="M56" s="3"/>
      <c r="N56" s="3"/>
      <c r="O56" s="3"/>
      <c r="P56" s="3"/>
      <c r="Q56" s="3"/>
      <c r="R56" s="9"/>
      <c r="T56" s="8"/>
      <c r="U56" s="3"/>
      <c r="V56" s="3"/>
      <c r="W56" s="3"/>
      <c r="X56" s="3"/>
      <c r="Y56" s="3"/>
      <c r="Z56" s="9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7"/>
    </row>
    <row r="57" spans="2:58" x14ac:dyDescent="0.25">
      <c r="B57" s="8"/>
      <c r="C57" s="16"/>
      <c r="D57" s="16"/>
      <c r="E57" s="16"/>
      <c r="F57" s="9"/>
      <c r="H57" s="8"/>
      <c r="I57" s="16"/>
      <c r="J57" s="16"/>
      <c r="K57" s="16"/>
      <c r="L57" s="16"/>
      <c r="M57" s="16"/>
      <c r="N57" s="16"/>
      <c r="O57" s="16"/>
      <c r="P57" s="3"/>
      <c r="Q57" s="16"/>
      <c r="R57" s="9"/>
      <c r="T57" s="8"/>
      <c r="U57" s="16"/>
      <c r="V57" s="16"/>
      <c r="W57" s="16"/>
      <c r="X57" s="16"/>
      <c r="Y57" s="16"/>
      <c r="Z57" s="9"/>
      <c r="AB57" s="8"/>
      <c r="AC57" s="19" t="s">
        <v>143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"/>
      <c r="BE57">
        <f>Q57</f>
        <v>0</v>
      </c>
      <c r="BF57">
        <f>IF(NOT(ISBLANK(U57)),1,0)</f>
        <v>0</v>
      </c>
    </row>
    <row r="58" spans="2:58" ht="6" customHeight="1" thickBot="1" x14ac:dyDescent="0.3">
      <c r="B58" s="8"/>
      <c r="C58" s="3"/>
      <c r="D58" s="3"/>
      <c r="E58" s="3"/>
      <c r="F58" s="9"/>
      <c r="H58" s="8"/>
      <c r="I58" s="3"/>
      <c r="J58" s="3"/>
      <c r="K58" s="3"/>
      <c r="L58" s="3"/>
      <c r="M58" s="3"/>
      <c r="N58" s="3"/>
      <c r="O58" s="3"/>
      <c r="P58" s="3"/>
      <c r="Q58" s="3"/>
      <c r="R58" s="9"/>
      <c r="T58" s="8"/>
      <c r="U58" s="3"/>
      <c r="V58" s="3"/>
      <c r="W58" s="3"/>
      <c r="X58" s="3"/>
      <c r="Y58" s="3"/>
      <c r="Z58" s="9"/>
      <c r="AB58" s="8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"/>
    </row>
    <row r="59" spans="2:58" ht="15.75" thickBot="1" x14ac:dyDescent="0.3">
      <c r="B59" s="8"/>
      <c r="C59" s="16"/>
      <c r="D59" s="16"/>
      <c r="E59" s="16"/>
      <c r="F59" s="9"/>
      <c r="H59" s="8"/>
      <c r="I59" s="16"/>
      <c r="J59" s="16"/>
      <c r="K59" s="16"/>
      <c r="L59" s="16"/>
      <c r="M59" s="16"/>
      <c r="N59" s="16"/>
      <c r="O59" s="16"/>
      <c r="P59" s="3"/>
      <c r="Q59" s="16"/>
      <c r="R59" s="9"/>
      <c r="T59" s="8"/>
      <c r="U59" s="16"/>
      <c r="V59" s="16"/>
      <c r="W59" s="16"/>
      <c r="X59" s="16"/>
      <c r="Y59" s="16"/>
      <c r="Z59" s="9"/>
      <c r="AB59" s="8"/>
      <c r="AC59" s="3" t="s">
        <v>165</v>
      </c>
      <c r="AH59" s="62"/>
      <c r="AI59" s="63"/>
      <c r="AJ59" s="64"/>
      <c r="AL59" s="51">
        <v>0</v>
      </c>
      <c r="AM59" s="42"/>
      <c r="AN59" s="51">
        <v>1</v>
      </c>
      <c r="AO59" s="51"/>
      <c r="AP59" s="51">
        <v>2</v>
      </c>
      <c r="AQ59" s="51"/>
      <c r="AR59" s="51">
        <v>3</v>
      </c>
      <c r="AS59" s="51"/>
      <c r="AT59" s="51">
        <v>3</v>
      </c>
      <c r="AU59" s="51"/>
      <c r="AV59" s="51">
        <v>4</v>
      </c>
      <c r="AW59" s="51"/>
      <c r="AX59" s="51">
        <v>5</v>
      </c>
      <c r="AY59" s="9"/>
      <c r="BE59">
        <f>Q59</f>
        <v>0</v>
      </c>
      <c r="BF59">
        <f>IF(NOT(ISBLANK(U59)),1,0)</f>
        <v>0</v>
      </c>
    </row>
    <row r="60" spans="2:58" ht="6" customHeight="1" thickBot="1" x14ac:dyDescent="0.3">
      <c r="B60" s="8"/>
      <c r="C60" s="3"/>
      <c r="D60" s="3"/>
      <c r="E60" s="3"/>
      <c r="F60" s="9"/>
      <c r="H60" s="8"/>
      <c r="I60" s="3"/>
      <c r="J60" s="3"/>
      <c r="K60" s="3"/>
      <c r="L60" s="3"/>
      <c r="M60" s="3"/>
      <c r="N60" s="3"/>
      <c r="O60" s="3"/>
      <c r="P60" s="3"/>
      <c r="Q60" s="3"/>
      <c r="R60" s="9"/>
      <c r="T60" s="8"/>
      <c r="U60" s="3"/>
      <c r="V60" s="3"/>
      <c r="W60" s="3"/>
      <c r="X60" s="3"/>
      <c r="Y60" s="3"/>
      <c r="Z60" s="9"/>
      <c r="AB60" s="12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</row>
    <row r="61" spans="2:58" ht="15.75" thickBot="1" x14ac:dyDescent="0.3">
      <c r="B61" s="8"/>
      <c r="C61" s="4" t="s">
        <v>41</v>
      </c>
      <c r="D61" s="3"/>
      <c r="E61" s="3"/>
      <c r="F61" s="9"/>
      <c r="H61" s="8"/>
      <c r="I61" s="19" t="s">
        <v>142</v>
      </c>
      <c r="J61" s="20"/>
      <c r="K61" s="21" t="s">
        <v>15</v>
      </c>
      <c r="L61" s="20"/>
      <c r="M61" s="20"/>
      <c r="N61" s="20"/>
      <c r="O61" s="20"/>
      <c r="P61" s="20"/>
      <c r="Q61" s="28" t="s">
        <v>109</v>
      </c>
      <c r="R61" s="9"/>
      <c r="T61" s="8"/>
      <c r="U61" s="16"/>
      <c r="V61" s="16"/>
      <c r="W61" s="16"/>
      <c r="X61" s="16"/>
      <c r="Y61" s="16"/>
      <c r="Z61" s="9"/>
      <c r="BF61">
        <f>IF(NOT(ISBLANK(U61)),1,0)</f>
        <v>0</v>
      </c>
    </row>
    <row r="62" spans="2:58" ht="6" customHeight="1" thickBot="1" x14ac:dyDescent="0.3">
      <c r="B62" s="8"/>
      <c r="C62" s="3"/>
      <c r="D62" s="3"/>
      <c r="E62" s="3"/>
      <c r="F62" s="9"/>
      <c r="H62" s="8"/>
      <c r="I62" s="3"/>
      <c r="J62" s="3"/>
      <c r="K62" s="3"/>
      <c r="L62" s="3"/>
      <c r="M62" s="3"/>
      <c r="N62" s="3"/>
      <c r="O62" s="3"/>
      <c r="P62" s="3"/>
      <c r="Q62" s="3"/>
      <c r="R62" s="9"/>
      <c r="T62" s="8"/>
      <c r="U62" s="3"/>
      <c r="V62" s="3"/>
      <c r="W62" s="3"/>
      <c r="X62" s="3"/>
      <c r="Y62" s="3"/>
      <c r="Z62" s="9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7"/>
    </row>
    <row r="63" spans="2:58" ht="15.75" thickBot="1" x14ac:dyDescent="0.3">
      <c r="B63" s="8"/>
      <c r="C63" s="16"/>
      <c r="D63" s="16"/>
      <c r="E63" s="16"/>
      <c r="F63" s="9"/>
      <c r="H63" s="8"/>
      <c r="I63" s="48" t="s">
        <v>21</v>
      </c>
      <c r="J63" s="3"/>
      <c r="K63" s="2"/>
      <c r="L63" s="3"/>
      <c r="M63" s="15" t="s">
        <v>115</v>
      </c>
      <c r="N63" s="15"/>
      <c r="O63" s="15"/>
      <c r="P63" s="15"/>
      <c r="Q63" s="15"/>
      <c r="R63" s="9"/>
      <c r="T63" s="8"/>
      <c r="U63" s="16"/>
      <c r="V63" s="16"/>
      <c r="W63" s="16"/>
      <c r="X63" s="16"/>
      <c r="Y63" s="16"/>
      <c r="Z63" s="9"/>
      <c r="AB63" s="8"/>
      <c r="AC63" s="19" t="s">
        <v>147</v>
      </c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"/>
      <c r="BE63">
        <f>((K63*(K63+1))/2)</f>
        <v>0</v>
      </c>
      <c r="BF63">
        <f>IF(NOT(ISBLANK(U63)),1,0)</f>
        <v>0</v>
      </c>
    </row>
    <row r="64" spans="2:58" ht="6" customHeight="1" thickBot="1" x14ac:dyDescent="0.3">
      <c r="B64" s="8"/>
      <c r="C64" s="3"/>
      <c r="D64" s="3"/>
      <c r="E64" s="3"/>
      <c r="F64" s="9"/>
      <c r="H64" s="8"/>
      <c r="I64" s="48"/>
      <c r="J64" s="3"/>
      <c r="K64" s="11"/>
      <c r="L64" s="3"/>
      <c r="M64" s="15"/>
      <c r="N64" s="15"/>
      <c r="O64" s="15"/>
      <c r="P64" s="15"/>
      <c r="Q64" s="15"/>
      <c r="R64" s="9"/>
      <c r="T64" s="8"/>
      <c r="U64" s="3"/>
      <c r="V64" s="3"/>
      <c r="W64" s="3"/>
      <c r="X64" s="3"/>
      <c r="Y64" s="3"/>
      <c r="Z64" s="9"/>
      <c r="AB64" s="8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"/>
    </row>
    <row r="65" spans="2:58" ht="15.75" thickBot="1" x14ac:dyDescent="0.3">
      <c r="B65" s="8"/>
      <c r="C65" s="16"/>
      <c r="D65" s="16"/>
      <c r="E65" s="16"/>
      <c r="F65" s="9"/>
      <c r="H65" s="8"/>
      <c r="I65" s="48" t="s">
        <v>138</v>
      </c>
      <c r="J65" s="3"/>
      <c r="K65" s="2"/>
      <c r="L65" s="3"/>
      <c r="M65" s="15" t="s">
        <v>167</v>
      </c>
      <c r="N65" s="15"/>
      <c r="O65" s="15"/>
      <c r="P65" s="15"/>
      <c r="Q65" s="15"/>
      <c r="R65" s="9"/>
      <c r="T65" s="8"/>
      <c r="U65" s="16"/>
      <c r="V65" s="16"/>
      <c r="W65" s="16"/>
      <c r="X65" s="16"/>
      <c r="Y65" s="16"/>
      <c r="Z65" s="9"/>
      <c r="AB65" s="8"/>
      <c r="AC65" s="42" t="s">
        <v>148</v>
      </c>
      <c r="AD65" s="42">
        <v>0</v>
      </c>
      <c r="AE65" s="42"/>
      <c r="AF65" s="42">
        <v>1</v>
      </c>
      <c r="AG65" s="42"/>
      <c r="AH65" s="42">
        <v>2</v>
      </c>
      <c r="AI65" s="42"/>
      <c r="AJ65" s="42">
        <v>3</v>
      </c>
      <c r="AK65" s="42"/>
      <c r="AL65" s="42">
        <v>4</v>
      </c>
      <c r="AM65" s="42"/>
      <c r="AN65" s="42">
        <v>5</v>
      </c>
      <c r="AO65" s="42"/>
      <c r="AP65" s="42">
        <v>6</v>
      </c>
      <c r="AQ65" s="42"/>
      <c r="AR65" s="42">
        <v>7</v>
      </c>
      <c r="AS65" s="42"/>
      <c r="AT65" s="42">
        <v>8</v>
      </c>
      <c r="AU65" s="42"/>
      <c r="AV65" s="42">
        <v>9</v>
      </c>
      <c r="AW65" s="42"/>
      <c r="AX65" s="42">
        <v>10</v>
      </c>
      <c r="AY65" s="9"/>
      <c r="BE65">
        <f>((K65*(K65+1))/2)</f>
        <v>0</v>
      </c>
      <c r="BF65">
        <f>IF(NOT(ISBLANK(U65)),1,0)</f>
        <v>0</v>
      </c>
    </row>
    <row r="66" spans="2:58" ht="6" customHeight="1" thickBot="1" x14ac:dyDescent="0.3">
      <c r="B66" s="8"/>
      <c r="C66" s="3"/>
      <c r="D66" s="3"/>
      <c r="E66" s="3"/>
      <c r="F66" s="9"/>
      <c r="H66" s="8"/>
      <c r="I66" s="48"/>
      <c r="J66" s="3"/>
      <c r="K66" s="11"/>
      <c r="L66" s="3"/>
      <c r="M66" s="15"/>
      <c r="N66" s="15"/>
      <c r="O66" s="15"/>
      <c r="P66" s="15"/>
      <c r="Q66" s="15"/>
      <c r="R66" s="9"/>
      <c r="T66" s="8"/>
      <c r="U66" s="3"/>
      <c r="V66" s="3"/>
      <c r="W66" s="3"/>
      <c r="X66" s="3"/>
      <c r="Y66" s="3"/>
      <c r="Z66" s="9"/>
      <c r="AB66" s="8"/>
      <c r="AC66" s="3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9"/>
    </row>
    <row r="67" spans="2:58" ht="15.75" thickBot="1" x14ac:dyDescent="0.3">
      <c r="B67" s="8"/>
      <c r="C67" s="16"/>
      <c r="D67" s="16"/>
      <c r="E67" s="16"/>
      <c r="F67" s="9"/>
      <c r="H67" s="8"/>
      <c r="I67" s="48" t="s">
        <v>139</v>
      </c>
      <c r="J67" s="3"/>
      <c r="K67" s="2"/>
      <c r="L67" s="3"/>
      <c r="M67" s="15" t="s">
        <v>140</v>
      </c>
      <c r="N67" s="15"/>
      <c r="O67" s="15"/>
      <c r="P67" s="15"/>
      <c r="Q67" s="15"/>
      <c r="R67" s="9"/>
      <c r="T67" s="8"/>
      <c r="U67" s="16"/>
      <c r="V67" s="16"/>
      <c r="W67" s="16"/>
      <c r="X67" s="16"/>
      <c r="Y67" s="16"/>
      <c r="Z67" s="9"/>
      <c r="AB67" s="8"/>
      <c r="AC67" s="1"/>
      <c r="AD67" s="42"/>
      <c r="AE67" s="42"/>
      <c r="AF67" s="42">
        <v>11</v>
      </c>
      <c r="AG67" s="42"/>
      <c r="AH67" s="42">
        <v>12</v>
      </c>
      <c r="AI67" s="42"/>
      <c r="AJ67" s="42">
        <v>13</v>
      </c>
      <c r="AK67" s="42"/>
      <c r="AL67" s="42">
        <v>14</v>
      </c>
      <c r="AM67" s="42"/>
      <c r="AN67" s="42">
        <v>15</v>
      </c>
      <c r="AO67" s="42"/>
      <c r="AP67" s="42">
        <v>16</v>
      </c>
      <c r="AQ67" s="42"/>
      <c r="AR67" s="42">
        <v>17</v>
      </c>
      <c r="AS67" s="42"/>
      <c r="AT67" s="42">
        <v>18</v>
      </c>
      <c r="AU67" s="42"/>
      <c r="AV67" s="42">
        <v>19</v>
      </c>
      <c r="AW67" s="42"/>
      <c r="AX67" s="42">
        <v>20</v>
      </c>
      <c r="AY67" s="9"/>
      <c r="BE67">
        <f>((K67*(K67+1))/2)</f>
        <v>0</v>
      </c>
      <c r="BF67">
        <f>IF(NOT(ISBLANK(U67)),1,0)</f>
        <v>0</v>
      </c>
    </row>
    <row r="68" spans="2:58" ht="6" customHeight="1" thickBot="1" x14ac:dyDescent="0.3">
      <c r="B68" s="8"/>
      <c r="C68" s="3"/>
      <c r="D68" s="3"/>
      <c r="E68" s="3"/>
      <c r="F68" s="9"/>
      <c r="H68" s="8"/>
      <c r="I68" s="48"/>
      <c r="J68" s="3"/>
      <c r="K68" s="11"/>
      <c r="L68" s="3"/>
      <c r="M68" s="15"/>
      <c r="N68" s="15"/>
      <c r="O68" s="15"/>
      <c r="P68" s="15"/>
      <c r="Q68" s="15"/>
      <c r="R68" s="9"/>
      <c r="T68" s="8"/>
      <c r="U68" s="3"/>
      <c r="V68" s="3"/>
      <c r="W68" s="3"/>
      <c r="X68" s="3"/>
      <c r="Y68" s="3"/>
      <c r="Z68" s="9"/>
      <c r="AB68" s="12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</row>
    <row r="69" spans="2:58" ht="15.75" thickBot="1" x14ac:dyDescent="0.3">
      <c r="B69" s="8"/>
      <c r="C69" s="16"/>
      <c r="D69" s="16"/>
      <c r="E69" s="16"/>
      <c r="F69" s="9"/>
      <c r="H69" s="8"/>
      <c r="I69" s="48" t="s">
        <v>22</v>
      </c>
      <c r="J69" s="3"/>
      <c r="K69" s="2"/>
      <c r="L69" s="3"/>
      <c r="M69" s="15" t="s">
        <v>24</v>
      </c>
      <c r="N69" s="15"/>
      <c r="O69" s="15"/>
      <c r="P69" s="15"/>
      <c r="Q69" s="15"/>
      <c r="R69" s="9"/>
      <c r="T69" s="8"/>
      <c r="U69" s="16"/>
      <c r="V69" s="16"/>
      <c r="W69" s="16"/>
      <c r="X69" s="16"/>
      <c r="Y69" s="16"/>
      <c r="Z69" s="9"/>
      <c r="BE69">
        <f>((K69*(K69+1))/2)</f>
        <v>0</v>
      </c>
      <c r="BF69">
        <f>IF(NOT(ISBLANK(U69)),1,0)</f>
        <v>0</v>
      </c>
    </row>
    <row r="70" spans="2:58" ht="6" customHeight="1" thickBot="1" x14ac:dyDescent="0.3">
      <c r="B70" s="8"/>
      <c r="C70" s="3"/>
      <c r="D70" s="3"/>
      <c r="E70" s="3"/>
      <c r="F70" s="9"/>
      <c r="H70" s="8"/>
      <c r="I70" s="48"/>
      <c r="J70" s="3"/>
      <c r="K70" s="11"/>
      <c r="L70" s="3"/>
      <c r="M70" s="15"/>
      <c r="N70" s="15"/>
      <c r="O70" s="15"/>
      <c r="P70" s="15"/>
      <c r="Q70" s="15"/>
      <c r="R70" s="9"/>
      <c r="T70" s="8"/>
      <c r="U70" s="3"/>
      <c r="V70" s="3"/>
      <c r="W70" s="3"/>
      <c r="X70" s="3"/>
      <c r="Y70" s="3"/>
      <c r="Z70" s="9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7"/>
    </row>
    <row r="71" spans="2:58" ht="15.75" thickBot="1" x14ac:dyDescent="0.3">
      <c r="B71" s="8"/>
      <c r="C71" s="16"/>
      <c r="D71" s="16"/>
      <c r="E71" s="16"/>
      <c r="F71" s="9"/>
      <c r="H71" s="8"/>
      <c r="I71" s="48" t="s">
        <v>31</v>
      </c>
      <c r="J71" s="3"/>
      <c r="K71" s="2"/>
      <c r="L71" s="3"/>
      <c r="M71" s="15" t="s">
        <v>141</v>
      </c>
      <c r="N71" s="15"/>
      <c r="O71" s="15"/>
      <c r="P71" s="15"/>
      <c r="Q71" s="15"/>
      <c r="R71" s="9"/>
      <c r="T71" s="8"/>
      <c r="U71" s="16"/>
      <c r="V71" s="16"/>
      <c r="W71" s="16"/>
      <c r="X71" s="16"/>
      <c r="Y71" s="16"/>
      <c r="Z71" s="9"/>
      <c r="AB71" s="8"/>
      <c r="AC71" s="19" t="s">
        <v>149</v>
      </c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"/>
      <c r="BE71">
        <f>((K71*(K71+1))/2)</f>
        <v>0</v>
      </c>
      <c r="BF71">
        <f>IF(NOT(ISBLANK(U71)),1,0)</f>
        <v>0</v>
      </c>
    </row>
    <row r="72" spans="2:58" ht="6" customHeight="1" x14ac:dyDescent="0.25">
      <c r="B72" s="8"/>
      <c r="C72" s="3"/>
      <c r="D72" s="3"/>
      <c r="E72" s="3"/>
      <c r="F72" s="9"/>
      <c r="H72" s="8"/>
      <c r="I72" s="3"/>
      <c r="J72" s="3"/>
      <c r="K72" s="3"/>
      <c r="L72" s="3"/>
      <c r="M72" s="3"/>
      <c r="N72" s="3"/>
      <c r="O72" s="3"/>
      <c r="P72" s="3"/>
      <c r="Q72" s="3"/>
      <c r="R72" s="9"/>
      <c r="T72" s="8"/>
      <c r="U72" s="3"/>
      <c r="V72" s="3"/>
      <c r="W72" s="3"/>
      <c r="X72" s="3"/>
      <c r="Y72" s="3"/>
      <c r="Z72" s="9"/>
      <c r="AB72" s="8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9"/>
    </row>
    <row r="73" spans="2:58" x14ac:dyDescent="0.25">
      <c r="B73" s="8"/>
      <c r="C73" s="16"/>
      <c r="D73" s="16"/>
      <c r="E73" s="16"/>
      <c r="F73" s="9"/>
      <c r="H73" s="8"/>
      <c r="I73" s="16"/>
      <c r="J73" s="16"/>
      <c r="K73" s="16"/>
      <c r="L73" s="16"/>
      <c r="M73" s="16"/>
      <c r="N73" s="16"/>
      <c r="O73" s="16"/>
      <c r="P73" s="3"/>
      <c r="Q73" s="16"/>
      <c r="R73" s="9"/>
      <c r="T73" s="8"/>
      <c r="U73" s="16"/>
      <c r="V73" s="16"/>
      <c r="W73" s="16"/>
      <c r="X73" s="16"/>
      <c r="Y73" s="16"/>
      <c r="Z73" s="9"/>
      <c r="AB73" s="8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9"/>
      <c r="BE73">
        <f>Q73</f>
        <v>0</v>
      </c>
      <c r="BF73">
        <f>IF(NOT(ISBLANK(U73)),1,0)</f>
        <v>0</v>
      </c>
    </row>
    <row r="74" spans="2:58" ht="6" customHeight="1" x14ac:dyDescent="0.25">
      <c r="B74" s="8"/>
      <c r="C74" s="3"/>
      <c r="D74" s="3"/>
      <c r="E74" s="3"/>
      <c r="F74" s="9"/>
      <c r="H74" s="8"/>
      <c r="I74" s="3"/>
      <c r="J74" s="3"/>
      <c r="K74" s="3"/>
      <c r="L74" s="3"/>
      <c r="M74" s="3"/>
      <c r="N74" s="3"/>
      <c r="O74" s="3"/>
      <c r="P74" s="3"/>
      <c r="Q74" s="3"/>
      <c r="R74" s="9"/>
      <c r="T74" s="8"/>
      <c r="U74" s="3"/>
      <c r="V74" s="3"/>
      <c r="W74" s="3"/>
      <c r="X74" s="3"/>
      <c r="Y74" s="3"/>
      <c r="Z74" s="9"/>
      <c r="AB74" s="8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"/>
    </row>
    <row r="75" spans="2:58" x14ac:dyDescent="0.25">
      <c r="B75" s="8"/>
      <c r="C75" s="16"/>
      <c r="D75" s="16"/>
      <c r="E75" s="16"/>
      <c r="F75" s="9"/>
      <c r="H75" s="8"/>
      <c r="I75" s="16"/>
      <c r="J75" s="16"/>
      <c r="K75" s="16"/>
      <c r="L75" s="16"/>
      <c r="M75" s="16"/>
      <c r="N75" s="16"/>
      <c r="O75" s="16"/>
      <c r="P75" s="3"/>
      <c r="Q75" s="16"/>
      <c r="R75" s="9"/>
      <c r="T75" s="8"/>
      <c r="U75" s="16"/>
      <c r="V75" s="16"/>
      <c r="W75" s="16"/>
      <c r="X75" s="16"/>
      <c r="Y75" s="16"/>
      <c r="Z75" s="9"/>
      <c r="AB75" s="8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9"/>
      <c r="BE75">
        <f>Q75</f>
        <v>0</v>
      </c>
      <c r="BF75">
        <f>IF(NOT(ISBLANK(U75)),1,0)</f>
        <v>0</v>
      </c>
    </row>
    <row r="76" spans="2:58" ht="6" customHeight="1" x14ac:dyDescent="0.25">
      <c r="B76" s="8"/>
      <c r="C76" s="3"/>
      <c r="D76" s="3"/>
      <c r="E76" s="3"/>
      <c r="F76" s="9"/>
      <c r="H76" s="8"/>
      <c r="I76" s="3"/>
      <c r="J76" s="3"/>
      <c r="K76" s="3"/>
      <c r="L76" s="3"/>
      <c r="M76" s="3"/>
      <c r="N76" s="3"/>
      <c r="O76" s="3"/>
      <c r="P76" s="3"/>
      <c r="Q76" s="3"/>
      <c r="R76" s="9"/>
      <c r="T76" s="8"/>
      <c r="U76" s="3"/>
      <c r="V76" s="3"/>
      <c r="W76" s="3"/>
      <c r="X76" s="3"/>
      <c r="Y76" s="3"/>
      <c r="Z76" s="9"/>
      <c r="AB76" s="8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"/>
    </row>
    <row r="77" spans="2:58" x14ac:dyDescent="0.25">
      <c r="B77" s="8"/>
      <c r="C77" s="16"/>
      <c r="D77" s="16"/>
      <c r="E77" s="16"/>
      <c r="F77" s="9"/>
      <c r="H77" s="8"/>
      <c r="I77" s="16"/>
      <c r="J77" s="16"/>
      <c r="K77" s="16"/>
      <c r="L77" s="16"/>
      <c r="M77" s="16"/>
      <c r="N77" s="16"/>
      <c r="O77" s="16"/>
      <c r="P77" s="3"/>
      <c r="Q77" s="16"/>
      <c r="R77" s="9"/>
      <c r="T77" s="8"/>
      <c r="U77" s="16"/>
      <c r="V77" s="16"/>
      <c r="W77" s="16"/>
      <c r="X77" s="16"/>
      <c r="Y77" s="16"/>
      <c r="Z77" s="9"/>
      <c r="AB77" s="8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9"/>
      <c r="BE77">
        <f>Q77</f>
        <v>0</v>
      </c>
      <c r="BF77">
        <f>IF(NOT(ISBLANK(U77)),1,0)</f>
        <v>0</v>
      </c>
    </row>
    <row r="78" spans="2:58" ht="6" customHeight="1" x14ac:dyDescent="0.25">
      <c r="B78" s="8"/>
      <c r="C78" s="3"/>
      <c r="D78" s="3"/>
      <c r="E78" s="3"/>
      <c r="F78" s="9"/>
      <c r="H78" s="8"/>
      <c r="I78" s="3"/>
      <c r="J78" s="3"/>
      <c r="K78" s="3"/>
      <c r="L78" s="3"/>
      <c r="M78" s="3"/>
      <c r="N78" s="3"/>
      <c r="O78" s="3"/>
      <c r="P78" s="3"/>
      <c r="Q78" s="3"/>
      <c r="R78" s="9"/>
      <c r="T78" s="8"/>
      <c r="U78" s="3"/>
      <c r="V78" s="3"/>
      <c r="W78" s="3"/>
      <c r="X78" s="3"/>
      <c r="Y78" s="3"/>
      <c r="Z78" s="9"/>
      <c r="AB78" s="8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"/>
    </row>
    <row r="79" spans="2:58" x14ac:dyDescent="0.25">
      <c r="B79" s="8"/>
      <c r="C79" s="16"/>
      <c r="D79" s="16"/>
      <c r="E79" s="16"/>
      <c r="F79" s="9"/>
      <c r="H79" s="8"/>
      <c r="I79" s="16"/>
      <c r="J79" s="16"/>
      <c r="K79" s="16"/>
      <c r="L79" s="16"/>
      <c r="M79" s="16"/>
      <c r="N79" s="16"/>
      <c r="O79" s="16"/>
      <c r="P79" s="3"/>
      <c r="Q79" s="16"/>
      <c r="R79" s="9"/>
      <c r="T79" s="8"/>
      <c r="U79" s="16"/>
      <c r="V79" s="16"/>
      <c r="W79" s="16"/>
      <c r="X79" s="16"/>
      <c r="Y79" s="16"/>
      <c r="Z79" s="9"/>
      <c r="AB79" s="8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9"/>
      <c r="BE79">
        <f>Q79</f>
        <v>0</v>
      </c>
      <c r="BF79">
        <f>IF(NOT(ISBLANK(U79)),1,0)</f>
        <v>0</v>
      </c>
    </row>
    <row r="80" spans="2:58" ht="6" customHeight="1" x14ac:dyDescent="0.25">
      <c r="B80" s="8"/>
      <c r="C80" s="3"/>
      <c r="D80" s="3"/>
      <c r="E80" s="3"/>
      <c r="F80" s="9"/>
      <c r="H80" s="8"/>
      <c r="I80" s="3"/>
      <c r="J80" s="3"/>
      <c r="K80" s="3"/>
      <c r="L80" s="3"/>
      <c r="M80" s="3"/>
      <c r="N80" s="3"/>
      <c r="O80" s="3"/>
      <c r="P80" s="3"/>
      <c r="Q80" s="3"/>
      <c r="R80" s="9"/>
      <c r="T80" s="8"/>
      <c r="U80" s="3"/>
      <c r="V80" s="3"/>
      <c r="W80" s="3"/>
      <c r="X80" s="3"/>
      <c r="Y80" s="3"/>
      <c r="Z80" s="9"/>
      <c r="AB80" s="8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"/>
    </row>
    <row r="81" spans="2:58" x14ac:dyDescent="0.25">
      <c r="B81" s="8"/>
      <c r="C81" s="16"/>
      <c r="D81" s="16"/>
      <c r="E81" s="16"/>
      <c r="F81" s="9"/>
      <c r="H81" s="8"/>
      <c r="I81" s="16"/>
      <c r="J81" s="16"/>
      <c r="K81" s="16"/>
      <c r="L81" s="16"/>
      <c r="M81" s="16"/>
      <c r="N81" s="16"/>
      <c r="O81" s="16"/>
      <c r="P81" s="3"/>
      <c r="Q81" s="16"/>
      <c r="R81" s="9"/>
      <c r="T81" s="8"/>
      <c r="U81" s="16"/>
      <c r="V81" s="16"/>
      <c r="W81" s="16"/>
      <c r="X81" s="16"/>
      <c r="Y81" s="16"/>
      <c r="Z81" s="9"/>
      <c r="AB81" s="8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9"/>
      <c r="BE81">
        <f>Q81</f>
        <v>0</v>
      </c>
      <c r="BF81">
        <f>IF(NOT(ISBLANK(U81)),1,0)</f>
        <v>0</v>
      </c>
    </row>
    <row r="82" spans="2:58" ht="6" customHeight="1" x14ac:dyDescent="0.25">
      <c r="B82" s="8"/>
      <c r="C82" s="3"/>
      <c r="D82" s="3"/>
      <c r="E82" s="3"/>
      <c r="F82" s="9"/>
      <c r="H82" s="8"/>
      <c r="I82" s="3"/>
      <c r="J82" s="3"/>
      <c r="K82" s="3"/>
      <c r="L82" s="3"/>
      <c r="M82" s="3"/>
      <c r="N82" s="3"/>
      <c r="O82" s="3"/>
      <c r="P82" s="3"/>
      <c r="Q82" s="3"/>
      <c r="R82" s="9"/>
      <c r="T82" s="8"/>
      <c r="U82" s="3"/>
      <c r="V82" s="3"/>
      <c r="W82" s="3"/>
      <c r="X82" s="3"/>
      <c r="Y82" s="3"/>
      <c r="Z82" s="9"/>
      <c r="AB82" s="8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"/>
    </row>
    <row r="83" spans="2:58" x14ac:dyDescent="0.25">
      <c r="B83" s="8"/>
      <c r="C83" s="16"/>
      <c r="D83" s="16"/>
      <c r="E83" s="16"/>
      <c r="F83" s="9"/>
      <c r="H83" s="8"/>
      <c r="I83" s="19" t="s">
        <v>25</v>
      </c>
      <c r="J83" s="20"/>
      <c r="K83" s="21" t="s">
        <v>15</v>
      </c>
      <c r="L83" s="20"/>
      <c r="M83" s="20"/>
      <c r="N83" s="20"/>
      <c r="O83" s="20"/>
      <c r="P83" s="20"/>
      <c r="Q83" s="28" t="s">
        <v>109</v>
      </c>
      <c r="R83" s="9"/>
      <c r="T83" s="8"/>
      <c r="U83" s="16"/>
      <c r="V83" s="16"/>
      <c r="W83" s="16"/>
      <c r="X83" s="16"/>
      <c r="Y83" s="16"/>
      <c r="Z83" s="9"/>
      <c r="AB83" s="8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9"/>
      <c r="BF83">
        <f>IF(NOT(ISBLANK(U83)),1,0)</f>
        <v>0</v>
      </c>
    </row>
    <row r="84" spans="2:58" ht="6" customHeight="1" thickBot="1" x14ac:dyDescent="0.3">
      <c r="B84" s="8"/>
      <c r="C84" s="3"/>
      <c r="D84" s="3"/>
      <c r="E84" s="3"/>
      <c r="F84" s="9"/>
      <c r="H84" s="8"/>
      <c r="I84" s="3"/>
      <c r="J84" s="3"/>
      <c r="K84" s="3"/>
      <c r="L84" s="3"/>
      <c r="M84" s="3"/>
      <c r="N84" s="3"/>
      <c r="O84" s="3"/>
      <c r="P84" s="3"/>
      <c r="Q84" s="3"/>
      <c r="R84" s="9"/>
      <c r="T84" s="8"/>
      <c r="U84" s="3"/>
      <c r="V84" s="3"/>
      <c r="W84" s="3"/>
      <c r="X84" s="3"/>
      <c r="Y84" s="3"/>
      <c r="Z84" s="9"/>
      <c r="AB84" s="8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"/>
    </row>
    <row r="85" spans="2:58" ht="15.75" thickBot="1" x14ac:dyDescent="0.3">
      <c r="B85" s="8"/>
      <c r="C85" s="16"/>
      <c r="D85" s="16"/>
      <c r="E85" s="16"/>
      <c r="F85" s="9"/>
      <c r="H85" s="8"/>
      <c r="I85" s="48" t="s">
        <v>26</v>
      </c>
      <c r="J85" s="3"/>
      <c r="K85" s="2"/>
      <c r="L85" s="3"/>
      <c r="M85" s="15" t="s">
        <v>27</v>
      </c>
      <c r="N85" s="15"/>
      <c r="O85" s="15"/>
      <c r="P85" s="15"/>
      <c r="Q85" s="15"/>
      <c r="R85" s="9"/>
      <c r="T85" s="8"/>
      <c r="U85" s="16"/>
      <c r="V85" s="16"/>
      <c r="W85" s="16"/>
      <c r="X85" s="16"/>
      <c r="Y85" s="16"/>
      <c r="Z85" s="9"/>
      <c r="AB85" s="8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9"/>
      <c r="BE85">
        <f>((K85*(K85+1))/2)</f>
        <v>0</v>
      </c>
      <c r="BF85">
        <f>IF(NOT(ISBLANK(U85)),1,0)</f>
        <v>0</v>
      </c>
    </row>
    <row r="86" spans="2:58" ht="6" customHeight="1" thickBot="1" x14ac:dyDescent="0.3">
      <c r="B86" s="8"/>
      <c r="C86" s="3"/>
      <c r="D86" s="3"/>
      <c r="E86" s="3"/>
      <c r="F86" s="9"/>
      <c r="H86" s="8"/>
      <c r="I86" s="48"/>
      <c r="J86" s="3"/>
      <c r="K86" s="11"/>
      <c r="L86" s="3"/>
      <c r="M86" s="15"/>
      <c r="N86" s="15"/>
      <c r="O86" s="15"/>
      <c r="P86" s="15"/>
      <c r="Q86" s="15"/>
      <c r="R86" s="9"/>
      <c r="T86" s="8"/>
      <c r="U86" s="3"/>
      <c r="V86" s="3"/>
      <c r="W86" s="3"/>
      <c r="X86" s="3"/>
      <c r="Y86" s="3"/>
      <c r="Z86" s="9"/>
      <c r="AB86" s="8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"/>
    </row>
    <row r="87" spans="2:58" ht="15.75" thickBot="1" x14ac:dyDescent="0.3">
      <c r="B87" s="8"/>
      <c r="C87" s="16"/>
      <c r="D87" s="16"/>
      <c r="E87" s="16"/>
      <c r="F87" s="9"/>
      <c r="H87" s="8"/>
      <c r="I87" s="48" t="s">
        <v>29</v>
      </c>
      <c r="J87" s="3"/>
      <c r="K87" s="2"/>
      <c r="L87" s="3"/>
      <c r="M87" s="15" t="s">
        <v>112</v>
      </c>
      <c r="N87" s="15"/>
      <c r="O87" s="15"/>
      <c r="P87" s="15"/>
      <c r="Q87" s="15"/>
      <c r="R87" s="9"/>
      <c r="T87" s="8"/>
      <c r="U87" s="16"/>
      <c r="V87" s="16"/>
      <c r="W87" s="16"/>
      <c r="X87" s="16"/>
      <c r="Y87" s="16"/>
      <c r="Z87" s="9"/>
      <c r="AB87" s="8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9"/>
      <c r="BE87">
        <f>((K87*(K87+1))/2)</f>
        <v>0</v>
      </c>
      <c r="BF87">
        <f>IF(NOT(ISBLANK(U87)),1,0)</f>
        <v>0</v>
      </c>
    </row>
    <row r="88" spans="2:58" ht="6" customHeight="1" thickBot="1" x14ac:dyDescent="0.3">
      <c r="B88" s="8"/>
      <c r="C88" s="3"/>
      <c r="D88" s="3"/>
      <c r="E88" s="3"/>
      <c r="F88" s="9"/>
      <c r="H88" s="8"/>
      <c r="I88" s="48"/>
      <c r="J88" s="3"/>
      <c r="K88" s="11"/>
      <c r="L88" s="3"/>
      <c r="M88" s="15"/>
      <c r="N88" s="15"/>
      <c r="O88" s="15"/>
      <c r="P88" s="15"/>
      <c r="Q88" s="15"/>
      <c r="R88" s="9"/>
      <c r="T88" s="8"/>
      <c r="U88" s="3"/>
      <c r="V88" s="3"/>
      <c r="W88" s="3"/>
      <c r="X88" s="3"/>
      <c r="Y88" s="3"/>
      <c r="Z88" s="9"/>
      <c r="AB88" s="8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"/>
    </row>
    <row r="89" spans="2:58" ht="15.75" thickBot="1" x14ac:dyDescent="0.3">
      <c r="B89" s="8"/>
      <c r="C89" s="16"/>
      <c r="D89" s="16"/>
      <c r="E89" s="16"/>
      <c r="F89" s="9"/>
      <c r="H89" s="8"/>
      <c r="I89" s="48" t="s">
        <v>136</v>
      </c>
      <c r="J89" s="3"/>
      <c r="K89" s="2"/>
      <c r="L89" s="3"/>
      <c r="M89" s="15" t="s">
        <v>137</v>
      </c>
      <c r="N89" s="15"/>
      <c r="O89" s="15"/>
      <c r="P89" s="15"/>
      <c r="Q89" s="15"/>
      <c r="R89" s="9"/>
      <c r="T89" s="8"/>
      <c r="U89" s="16"/>
      <c r="V89" s="16"/>
      <c r="W89" s="16"/>
      <c r="X89" s="16"/>
      <c r="Y89" s="16"/>
      <c r="Z89" s="9"/>
      <c r="AB89" s="8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9"/>
      <c r="BE89">
        <f>((K89*(K89+1))/2)</f>
        <v>0</v>
      </c>
      <c r="BF89">
        <f>IF(NOT(ISBLANK(U89)),1,0)</f>
        <v>0</v>
      </c>
    </row>
    <row r="90" spans="2:58" ht="6" customHeight="1" thickBot="1" x14ac:dyDescent="0.3">
      <c r="B90" s="8"/>
      <c r="C90" s="3"/>
      <c r="D90" s="3"/>
      <c r="E90" s="3"/>
      <c r="F90" s="9"/>
      <c r="H90" s="8"/>
      <c r="I90" s="48"/>
      <c r="J90" s="3"/>
      <c r="K90" s="11"/>
      <c r="L90" s="3"/>
      <c r="M90" s="15"/>
      <c r="N90" s="15"/>
      <c r="O90" s="15"/>
      <c r="P90" s="15"/>
      <c r="Q90" s="15"/>
      <c r="R90" s="9"/>
      <c r="T90" s="8"/>
      <c r="U90" s="3"/>
      <c r="V90" s="3"/>
      <c r="W90" s="3"/>
      <c r="X90" s="3"/>
      <c r="Y90" s="3"/>
      <c r="Z90" s="9"/>
      <c r="AB90" s="8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"/>
    </row>
    <row r="91" spans="2:58" ht="15.75" thickBot="1" x14ac:dyDescent="0.3">
      <c r="B91" s="8"/>
      <c r="C91" s="16"/>
      <c r="D91" s="16"/>
      <c r="E91" s="16"/>
      <c r="F91" s="9"/>
      <c r="H91" s="8"/>
      <c r="I91" s="48" t="s">
        <v>30</v>
      </c>
      <c r="J91" s="3"/>
      <c r="K91" s="2"/>
      <c r="L91" s="3"/>
      <c r="M91" s="15" t="s">
        <v>168</v>
      </c>
      <c r="N91" s="15"/>
      <c r="O91" s="15"/>
      <c r="P91" s="15"/>
      <c r="Q91" s="15"/>
      <c r="R91" s="9"/>
      <c r="T91" s="8"/>
      <c r="U91" s="16"/>
      <c r="V91" s="16"/>
      <c r="W91" s="16"/>
      <c r="X91" s="16"/>
      <c r="Y91" s="16"/>
      <c r="Z91" s="9"/>
      <c r="AB91" s="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9"/>
      <c r="BE91">
        <f>((K91*(K91+1))/2)</f>
        <v>0</v>
      </c>
      <c r="BF91">
        <f>IF(NOT(ISBLANK(U91)),1,0)</f>
        <v>0</v>
      </c>
    </row>
    <row r="92" spans="2:58" ht="6" customHeight="1" thickBot="1" x14ac:dyDescent="0.3">
      <c r="B92" s="8"/>
      <c r="C92" s="3"/>
      <c r="D92" s="3"/>
      <c r="E92" s="3"/>
      <c r="F92" s="9"/>
      <c r="H92" s="8"/>
      <c r="I92" s="48"/>
      <c r="J92" s="3"/>
      <c r="K92" s="11"/>
      <c r="L92" s="3"/>
      <c r="M92" s="15"/>
      <c r="N92" s="15"/>
      <c r="O92" s="15"/>
      <c r="P92" s="15"/>
      <c r="Q92" s="15"/>
      <c r="R92" s="9"/>
      <c r="T92" s="8"/>
      <c r="U92" s="3"/>
      <c r="V92" s="3"/>
      <c r="W92" s="3"/>
      <c r="X92" s="3"/>
      <c r="Y92" s="3"/>
      <c r="Z92" s="9"/>
      <c r="AB92" s="8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"/>
    </row>
    <row r="93" spans="2:58" ht="15.75" thickBot="1" x14ac:dyDescent="0.3">
      <c r="B93" s="8"/>
      <c r="C93" s="16"/>
      <c r="D93" s="16"/>
      <c r="E93" s="16"/>
      <c r="F93" s="9"/>
      <c r="H93" s="8"/>
      <c r="I93" s="48" t="s">
        <v>111</v>
      </c>
      <c r="J93" s="3"/>
      <c r="K93" s="2"/>
      <c r="L93" s="3"/>
      <c r="M93" s="15" t="s">
        <v>28</v>
      </c>
      <c r="N93" s="15"/>
      <c r="O93" s="15"/>
      <c r="P93" s="15"/>
      <c r="Q93" s="15"/>
      <c r="R93" s="9"/>
      <c r="T93" s="8"/>
      <c r="U93" s="16"/>
      <c r="V93" s="16"/>
      <c r="W93" s="16"/>
      <c r="X93" s="16"/>
      <c r="Y93" s="16"/>
      <c r="Z93" s="9"/>
      <c r="AB93" s="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9"/>
      <c r="BE93">
        <f>((K93*(K93+1))/2)</f>
        <v>0</v>
      </c>
      <c r="BF93">
        <f>IF(NOT(ISBLANK(U93)),1,0)</f>
        <v>0</v>
      </c>
    </row>
    <row r="94" spans="2:58" ht="6" customHeight="1" x14ac:dyDescent="0.25">
      <c r="B94" s="8"/>
      <c r="C94" s="3"/>
      <c r="D94" s="3"/>
      <c r="E94" s="3"/>
      <c r="F94" s="9"/>
      <c r="H94" s="8"/>
      <c r="I94" s="3"/>
      <c r="J94" s="3"/>
      <c r="K94" s="3"/>
      <c r="L94" s="3"/>
      <c r="M94" s="15"/>
      <c r="N94" s="15"/>
      <c r="O94" s="15"/>
      <c r="P94" s="15"/>
      <c r="Q94" s="15"/>
      <c r="R94" s="9"/>
      <c r="T94" s="8"/>
      <c r="U94" s="3"/>
      <c r="V94" s="3"/>
      <c r="W94" s="3"/>
      <c r="X94" s="3"/>
      <c r="Y94" s="3"/>
      <c r="Z94" s="9"/>
      <c r="AB94" s="8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"/>
    </row>
    <row r="95" spans="2:58" x14ac:dyDescent="0.25">
      <c r="B95" s="8"/>
      <c r="C95" s="16"/>
      <c r="D95" s="16"/>
      <c r="E95" s="16"/>
      <c r="F95" s="9"/>
      <c r="H95" s="8"/>
      <c r="I95" s="16"/>
      <c r="J95" s="16"/>
      <c r="K95" s="16"/>
      <c r="L95" s="16"/>
      <c r="M95" s="17"/>
      <c r="N95" s="17"/>
      <c r="O95" s="17"/>
      <c r="P95" s="15"/>
      <c r="Q95" s="17"/>
      <c r="R95" s="9"/>
      <c r="T95" s="8"/>
      <c r="U95" s="16"/>
      <c r="V95" s="16"/>
      <c r="W95" s="16"/>
      <c r="X95" s="16"/>
      <c r="Y95" s="16"/>
      <c r="Z95" s="9"/>
      <c r="AB95" s="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9"/>
      <c r="BE95">
        <f>Q95</f>
        <v>0</v>
      </c>
      <c r="BF95">
        <f>IF(NOT(ISBLANK(U95)),1,0)</f>
        <v>0</v>
      </c>
    </row>
    <row r="96" spans="2:58" ht="6" customHeight="1" x14ac:dyDescent="0.25">
      <c r="B96" s="8"/>
      <c r="C96" s="3"/>
      <c r="D96" s="3"/>
      <c r="E96" s="3"/>
      <c r="F96" s="9"/>
      <c r="H96" s="8"/>
      <c r="I96" s="3"/>
      <c r="J96" s="3"/>
      <c r="K96" s="3"/>
      <c r="L96" s="3"/>
      <c r="M96" s="15"/>
      <c r="N96" s="15"/>
      <c r="O96" s="15"/>
      <c r="P96" s="15"/>
      <c r="Q96" s="15"/>
      <c r="R96" s="9"/>
      <c r="T96" s="8"/>
      <c r="U96" s="3"/>
      <c r="V96" s="3"/>
      <c r="W96" s="3"/>
      <c r="X96" s="3"/>
      <c r="Y96" s="3"/>
      <c r="Z96" s="9"/>
      <c r="AB96" s="8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9"/>
    </row>
    <row r="97" spans="2:58" x14ac:dyDescent="0.25">
      <c r="B97" s="8"/>
      <c r="C97" s="16"/>
      <c r="D97" s="16"/>
      <c r="E97" s="16"/>
      <c r="F97" s="9"/>
      <c r="H97" s="8"/>
      <c r="I97" s="16"/>
      <c r="J97" s="16"/>
      <c r="K97" s="16"/>
      <c r="L97" s="16"/>
      <c r="M97" s="17"/>
      <c r="N97" s="17"/>
      <c r="O97" s="17"/>
      <c r="P97" s="15"/>
      <c r="Q97" s="17"/>
      <c r="R97" s="9"/>
      <c r="T97" s="8"/>
      <c r="U97" s="16"/>
      <c r="V97" s="16"/>
      <c r="W97" s="16"/>
      <c r="X97" s="16"/>
      <c r="Y97" s="16"/>
      <c r="Z97" s="9"/>
      <c r="AB97" s="8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9"/>
      <c r="BE97">
        <f>Q97</f>
        <v>0</v>
      </c>
      <c r="BF97">
        <f>IF(NOT(ISBLANK(U97)),1,0)</f>
        <v>0</v>
      </c>
    </row>
    <row r="98" spans="2:58" ht="6" customHeight="1" x14ac:dyDescent="0.25">
      <c r="B98" s="8"/>
      <c r="C98" s="3"/>
      <c r="D98" s="3"/>
      <c r="E98" s="3"/>
      <c r="F98" s="9"/>
      <c r="H98" s="8"/>
      <c r="I98" s="3"/>
      <c r="J98" s="3"/>
      <c r="K98" s="3"/>
      <c r="L98" s="3"/>
      <c r="M98" s="15"/>
      <c r="N98" s="15"/>
      <c r="O98" s="15"/>
      <c r="P98" s="15"/>
      <c r="Q98" s="15"/>
      <c r="R98" s="9"/>
      <c r="T98" s="8"/>
      <c r="U98" s="3"/>
      <c r="V98" s="3"/>
      <c r="W98" s="3"/>
      <c r="X98" s="3"/>
      <c r="Y98" s="3"/>
      <c r="Z98" s="9"/>
      <c r="AB98" s="8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9"/>
    </row>
    <row r="99" spans="2:58" ht="15" customHeight="1" x14ac:dyDescent="0.25">
      <c r="B99" s="8"/>
      <c r="C99" s="16"/>
      <c r="D99" s="16"/>
      <c r="E99" s="16"/>
      <c r="F99" s="9"/>
      <c r="H99" s="8"/>
      <c r="I99" s="16"/>
      <c r="J99" s="16"/>
      <c r="K99" s="16"/>
      <c r="L99" s="16"/>
      <c r="M99" s="17"/>
      <c r="N99" s="17"/>
      <c r="O99" s="17"/>
      <c r="P99" s="15"/>
      <c r="Q99" s="17"/>
      <c r="R99" s="9"/>
      <c r="T99" s="8"/>
      <c r="U99" s="16"/>
      <c r="V99" s="16"/>
      <c r="W99" s="16"/>
      <c r="X99" s="16"/>
      <c r="Y99" s="16"/>
      <c r="Z99" s="9"/>
      <c r="AB99" s="8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9"/>
    </row>
    <row r="100" spans="2:58" ht="6" customHeight="1" x14ac:dyDescent="0.25">
      <c r="B100" s="8"/>
      <c r="C100" s="3"/>
      <c r="D100" s="3"/>
      <c r="E100" s="3"/>
      <c r="F100" s="9"/>
      <c r="H100" s="8"/>
      <c r="I100" s="3"/>
      <c r="J100" s="3"/>
      <c r="K100" s="3"/>
      <c r="L100" s="3"/>
      <c r="M100" s="15"/>
      <c r="N100" s="15"/>
      <c r="O100" s="15"/>
      <c r="P100" s="15"/>
      <c r="Q100" s="15"/>
      <c r="R100" s="9"/>
      <c r="T100" s="8"/>
      <c r="U100" s="3"/>
      <c r="V100" s="3"/>
      <c r="W100" s="3"/>
      <c r="X100" s="3"/>
      <c r="Y100" s="3"/>
      <c r="Z100" s="9"/>
      <c r="AB100" s="8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9"/>
    </row>
    <row r="101" spans="2:58" ht="15" customHeight="1" x14ac:dyDescent="0.25">
      <c r="B101" s="8"/>
      <c r="C101" s="16"/>
      <c r="D101" s="16"/>
      <c r="E101" s="16"/>
      <c r="F101" s="9"/>
      <c r="H101" s="8"/>
      <c r="I101" s="16"/>
      <c r="J101" s="16"/>
      <c r="K101" s="16"/>
      <c r="L101" s="16"/>
      <c r="M101" s="17"/>
      <c r="N101" s="17"/>
      <c r="O101" s="17"/>
      <c r="P101" s="15"/>
      <c r="Q101" s="17"/>
      <c r="R101" s="9"/>
      <c r="T101" s="8"/>
      <c r="U101" s="16"/>
      <c r="V101" s="16"/>
      <c r="W101" s="16"/>
      <c r="X101" s="16"/>
      <c r="Y101" s="16"/>
      <c r="Z101" s="9"/>
      <c r="AB101" s="8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9"/>
    </row>
    <row r="102" spans="2:58" ht="6" customHeight="1" x14ac:dyDescent="0.25">
      <c r="B102" s="8"/>
      <c r="C102" s="3"/>
      <c r="D102" s="3"/>
      <c r="E102" s="3"/>
      <c r="F102" s="9"/>
      <c r="H102" s="8"/>
      <c r="I102" s="3"/>
      <c r="J102" s="3"/>
      <c r="K102" s="3"/>
      <c r="L102" s="3"/>
      <c r="M102" s="15"/>
      <c r="N102" s="15"/>
      <c r="O102" s="15"/>
      <c r="P102" s="15"/>
      <c r="Q102" s="15"/>
      <c r="R102" s="9"/>
      <c r="T102" s="8"/>
      <c r="U102" s="3"/>
      <c r="V102" s="3"/>
      <c r="W102" s="3"/>
      <c r="X102" s="3"/>
      <c r="Y102" s="3"/>
      <c r="Z102" s="9"/>
      <c r="AB102" s="8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9"/>
    </row>
    <row r="103" spans="2:58" ht="15" customHeight="1" x14ac:dyDescent="0.25">
      <c r="B103" s="8"/>
      <c r="C103" s="16"/>
      <c r="D103" s="16"/>
      <c r="E103" s="16"/>
      <c r="F103" s="9"/>
      <c r="H103" s="8"/>
      <c r="I103" s="16"/>
      <c r="J103" s="16"/>
      <c r="K103" s="16"/>
      <c r="L103" s="16"/>
      <c r="M103" s="17"/>
      <c r="N103" s="17"/>
      <c r="O103" s="17"/>
      <c r="P103" s="15"/>
      <c r="Q103" s="17"/>
      <c r="R103" s="9"/>
      <c r="T103" s="8"/>
      <c r="U103" s="16"/>
      <c r="V103" s="16"/>
      <c r="W103" s="16"/>
      <c r="X103" s="16"/>
      <c r="Y103" s="16"/>
      <c r="Z103" s="9"/>
      <c r="AB103" s="8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9"/>
    </row>
    <row r="104" spans="2:58" ht="6" customHeight="1" x14ac:dyDescent="0.25">
      <c r="B104" s="8"/>
      <c r="C104" s="3"/>
      <c r="D104" s="3"/>
      <c r="E104" s="3"/>
      <c r="F104" s="9"/>
      <c r="H104" s="8"/>
      <c r="I104" s="3"/>
      <c r="J104" s="3"/>
      <c r="K104" s="3"/>
      <c r="L104" s="3"/>
      <c r="M104" s="15"/>
      <c r="N104" s="15"/>
      <c r="O104" s="15"/>
      <c r="P104" s="15"/>
      <c r="Q104" s="15"/>
      <c r="R104" s="9"/>
      <c r="T104" s="8"/>
      <c r="U104" s="3"/>
      <c r="V104" s="3"/>
      <c r="W104" s="3"/>
      <c r="X104" s="3"/>
      <c r="Y104" s="3"/>
      <c r="Z104" s="9"/>
      <c r="AB104" s="8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9"/>
    </row>
    <row r="105" spans="2:58" x14ac:dyDescent="0.25">
      <c r="B105" s="8"/>
      <c r="C105" s="16"/>
      <c r="D105" s="16"/>
      <c r="E105" s="16"/>
      <c r="F105" s="9"/>
      <c r="H105" s="8"/>
      <c r="I105" s="19" t="s">
        <v>132</v>
      </c>
      <c r="J105" s="43"/>
      <c r="K105" s="43"/>
      <c r="L105" s="43"/>
      <c r="M105" s="45"/>
      <c r="N105" s="45"/>
      <c r="O105" s="45"/>
      <c r="P105" s="45"/>
      <c r="Q105" s="45"/>
      <c r="R105" s="9"/>
      <c r="T105" s="8"/>
      <c r="U105" s="16"/>
      <c r="V105" s="16"/>
      <c r="W105" s="16"/>
      <c r="X105" s="16"/>
      <c r="Y105" s="16"/>
      <c r="Z105" s="9"/>
      <c r="AB105" s="8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9"/>
      <c r="BE105">
        <f>Q105</f>
        <v>0</v>
      </c>
      <c r="BF105">
        <f>IF(NOT(ISBLANK(U105)),1,0)</f>
        <v>0</v>
      </c>
    </row>
    <row r="106" spans="2:58" ht="6" customHeight="1" thickBot="1" x14ac:dyDescent="0.3">
      <c r="B106" s="8"/>
      <c r="C106" s="3"/>
      <c r="D106" s="3"/>
      <c r="E106" s="3"/>
      <c r="F106" s="9"/>
      <c r="H106" s="8"/>
      <c r="I106" s="3"/>
      <c r="J106" s="3"/>
      <c r="K106" s="3"/>
      <c r="L106" s="3"/>
      <c r="M106" s="15"/>
      <c r="N106" s="15"/>
      <c r="O106" s="15"/>
      <c r="P106" s="15"/>
      <c r="Q106" s="15"/>
      <c r="R106" s="9"/>
      <c r="T106" s="8"/>
      <c r="U106" s="3"/>
      <c r="V106" s="3"/>
      <c r="W106" s="3"/>
      <c r="X106" s="3"/>
      <c r="Y106" s="3"/>
      <c r="Z106" s="9"/>
      <c r="AB106" s="8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9"/>
    </row>
    <row r="107" spans="2:58" ht="15" customHeight="1" thickBot="1" x14ac:dyDescent="0.3">
      <c r="B107" s="8"/>
      <c r="C107" s="16"/>
      <c r="D107" s="16"/>
      <c r="E107" s="16"/>
      <c r="F107" s="9"/>
      <c r="H107" s="8"/>
      <c r="I107" s="48" t="s">
        <v>19</v>
      </c>
      <c r="J107" s="3"/>
      <c r="K107" s="1"/>
      <c r="L107" s="3"/>
      <c r="M107" s="15" t="s">
        <v>133</v>
      </c>
      <c r="N107" s="15"/>
      <c r="O107" s="15"/>
      <c r="P107" s="15"/>
      <c r="Q107" s="15"/>
      <c r="R107" s="9"/>
      <c r="T107" s="8"/>
      <c r="U107" s="16"/>
      <c r="V107" s="16"/>
      <c r="W107" s="16"/>
      <c r="X107" s="16"/>
      <c r="Y107" s="16"/>
      <c r="Z107" s="9"/>
      <c r="AB107" s="8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9"/>
    </row>
    <row r="108" spans="2:58" ht="6" customHeight="1" thickBot="1" x14ac:dyDescent="0.3">
      <c r="B108" s="8"/>
      <c r="C108" s="3"/>
      <c r="D108" s="3"/>
      <c r="E108" s="3"/>
      <c r="F108" s="9"/>
      <c r="H108" s="8"/>
      <c r="I108" s="48"/>
      <c r="J108" s="3"/>
      <c r="K108" s="3"/>
      <c r="L108" s="3"/>
      <c r="M108" s="15"/>
      <c r="N108" s="15"/>
      <c r="O108" s="15"/>
      <c r="P108" s="15"/>
      <c r="Q108" s="15"/>
      <c r="R108" s="9"/>
      <c r="T108" s="8"/>
      <c r="U108" s="3"/>
      <c r="V108" s="3"/>
      <c r="W108" s="3"/>
      <c r="X108" s="3"/>
      <c r="Y108" s="3"/>
      <c r="Z108" s="9"/>
      <c r="AB108" s="8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9"/>
    </row>
    <row r="109" spans="2:58" ht="15" customHeight="1" thickBot="1" x14ac:dyDescent="0.3">
      <c r="B109" s="8"/>
      <c r="C109" s="16"/>
      <c r="D109" s="16"/>
      <c r="E109" s="16"/>
      <c r="F109" s="9"/>
      <c r="H109" s="8"/>
      <c r="I109" s="48" t="s">
        <v>20</v>
      </c>
      <c r="J109" s="3"/>
      <c r="K109" s="1"/>
      <c r="L109" s="3"/>
      <c r="M109" s="15" t="s">
        <v>134</v>
      </c>
      <c r="N109" s="15"/>
      <c r="O109" s="15"/>
      <c r="P109" s="15"/>
      <c r="Q109" s="15"/>
      <c r="R109" s="9"/>
      <c r="T109" s="8"/>
      <c r="U109" s="16"/>
      <c r="V109" s="16"/>
      <c r="W109" s="16"/>
      <c r="X109" s="16"/>
      <c r="Y109" s="16"/>
      <c r="Z109" s="9"/>
      <c r="AB109" s="8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9"/>
    </row>
    <row r="110" spans="2:58" ht="6" customHeight="1" thickBot="1" x14ac:dyDescent="0.3">
      <c r="B110" s="8"/>
      <c r="C110" s="3"/>
      <c r="D110" s="3"/>
      <c r="E110" s="3"/>
      <c r="F110" s="9"/>
      <c r="H110" s="8"/>
      <c r="I110" s="48"/>
      <c r="J110" s="3"/>
      <c r="K110" s="3"/>
      <c r="L110" s="3"/>
      <c r="M110" s="15"/>
      <c r="N110" s="15"/>
      <c r="O110" s="15"/>
      <c r="P110" s="15"/>
      <c r="Q110" s="15"/>
      <c r="R110" s="9"/>
      <c r="T110" s="8"/>
      <c r="U110" s="3"/>
      <c r="V110" s="3"/>
      <c r="W110" s="3"/>
      <c r="X110" s="3"/>
      <c r="Y110" s="3"/>
      <c r="Z110" s="9"/>
      <c r="AB110" s="8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9"/>
    </row>
    <row r="111" spans="2:58" ht="15" customHeight="1" thickBot="1" x14ac:dyDescent="0.3">
      <c r="B111" s="8"/>
      <c r="C111" s="16"/>
      <c r="D111" s="16"/>
      <c r="E111" s="16"/>
      <c r="F111" s="9"/>
      <c r="H111" s="8"/>
      <c r="I111" s="48" t="s">
        <v>23</v>
      </c>
      <c r="J111" s="3"/>
      <c r="K111" s="1"/>
      <c r="L111" s="3"/>
      <c r="M111" s="15" t="s">
        <v>135</v>
      </c>
      <c r="N111" s="15"/>
      <c r="O111" s="15"/>
      <c r="P111" s="15"/>
      <c r="Q111" s="15"/>
      <c r="R111" s="9"/>
      <c r="T111" s="8"/>
      <c r="U111" s="16"/>
      <c r="V111" s="16"/>
      <c r="W111" s="16"/>
      <c r="X111" s="16"/>
      <c r="Y111" s="16"/>
      <c r="Z111" s="9"/>
      <c r="AB111" s="8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9"/>
    </row>
    <row r="112" spans="2:58" ht="6" customHeight="1" thickBot="1" x14ac:dyDescent="0.3">
      <c r="B112" s="8"/>
      <c r="C112" s="3"/>
      <c r="D112" s="3"/>
      <c r="E112" s="3"/>
      <c r="F112" s="9"/>
      <c r="H112" s="8"/>
      <c r="I112" s="48"/>
      <c r="J112" s="3"/>
      <c r="K112" s="3"/>
      <c r="L112" s="3"/>
      <c r="M112" s="15"/>
      <c r="N112" s="15"/>
      <c r="O112" s="15"/>
      <c r="P112" s="15"/>
      <c r="Q112" s="15"/>
      <c r="R112" s="9"/>
      <c r="T112" s="8"/>
      <c r="U112" s="3"/>
      <c r="V112" s="3"/>
      <c r="W112" s="3"/>
      <c r="X112" s="3"/>
      <c r="Y112" s="3"/>
      <c r="Z112" s="9"/>
      <c r="AB112" s="8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9"/>
    </row>
    <row r="113" spans="2:58" ht="15" customHeight="1" thickBot="1" x14ac:dyDescent="0.3">
      <c r="B113" s="8"/>
      <c r="C113" s="16"/>
      <c r="D113" s="16"/>
      <c r="E113" s="16"/>
      <c r="F113" s="9"/>
      <c r="H113" s="8"/>
      <c r="I113" s="49" t="s">
        <v>144</v>
      </c>
      <c r="J113" s="3"/>
      <c r="K113" s="1"/>
      <c r="L113" s="3"/>
      <c r="M113" s="46" t="s">
        <v>145</v>
      </c>
      <c r="N113" s="15"/>
      <c r="O113" s="15"/>
      <c r="P113" s="15"/>
      <c r="Q113" s="15"/>
      <c r="R113" s="9"/>
      <c r="T113" s="8"/>
      <c r="U113" s="16"/>
      <c r="V113" s="16"/>
      <c r="W113" s="16"/>
      <c r="X113" s="16"/>
      <c r="Y113" s="16"/>
      <c r="Z113" s="9"/>
      <c r="AB113" s="8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9"/>
    </row>
    <row r="114" spans="2:58" ht="6" customHeight="1" x14ac:dyDescent="0.25">
      <c r="B114" s="8"/>
      <c r="C114" s="3"/>
      <c r="D114" s="3"/>
      <c r="E114" s="3"/>
      <c r="F114" s="9"/>
      <c r="H114" s="8"/>
      <c r="I114" s="3"/>
      <c r="J114" s="3"/>
      <c r="K114" s="3"/>
      <c r="L114" s="3"/>
      <c r="N114" s="15"/>
      <c r="O114" s="15"/>
      <c r="P114" s="15"/>
      <c r="Q114" s="15"/>
      <c r="R114" s="9"/>
      <c r="T114" s="8"/>
      <c r="U114" s="3"/>
      <c r="V114" s="3"/>
      <c r="W114" s="3"/>
      <c r="X114" s="3"/>
      <c r="Y114" s="3"/>
      <c r="Z114" s="9"/>
      <c r="AB114" s="8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9"/>
    </row>
    <row r="115" spans="2:58" ht="15" customHeight="1" x14ac:dyDescent="0.25">
      <c r="B115" s="8"/>
      <c r="C115" s="16"/>
      <c r="D115" s="16"/>
      <c r="E115" s="16"/>
      <c r="F115" s="9"/>
      <c r="H115" s="8"/>
      <c r="I115" s="16"/>
      <c r="J115" s="16"/>
      <c r="K115" s="16"/>
      <c r="L115" s="16"/>
      <c r="M115" s="16"/>
      <c r="N115" s="17"/>
      <c r="O115" s="17"/>
      <c r="P115" s="15"/>
      <c r="Q115" s="17"/>
      <c r="R115" s="9"/>
      <c r="T115" s="8"/>
      <c r="U115" s="16"/>
      <c r="V115" s="16"/>
      <c r="W115" s="16"/>
      <c r="X115" s="16"/>
      <c r="Y115" s="16"/>
      <c r="Z115" s="9"/>
      <c r="AB115" s="8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9"/>
    </row>
    <row r="116" spans="2:58" ht="6" customHeight="1" x14ac:dyDescent="0.25">
      <c r="B116" s="8"/>
      <c r="C116" s="3"/>
      <c r="D116" s="3"/>
      <c r="E116" s="3"/>
      <c r="F116" s="9"/>
      <c r="H116" s="8"/>
      <c r="J116" s="3"/>
      <c r="K116" s="3"/>
      <c r="L116" s="3"/>
      <c r="M116" s="15"/>
      <c r="N116" s="15"/>
      <c r="O116" s="15"/>
      <c r="P116" s="15"/>
      <c r="Q116" s="15"/>
      <c r="R116" s="9"/>
      <c r="T116" s="8"/>
      <c r="U116" s="3"/>
      <c r="V116" s="3"/>
      <c r="W116" s="3"/>
      <c r="X116" s="3"/>
      <c r="Y116" s="3"/>
      <c r="Z116" s="9"/>
      <c r="AB116" s="8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9"/>
    </row>
    <row r="117" spans="2:58" x14ac:dyDescent="0.25">
      <c r="B117" s="8"/>
      <c r="C117" s="16"/>
      <c r="D117" s="16"/>
      <c r="E117" s="16"/>
      <c r="F117" s="9"/>
      <c r="H117" s="8"/>
      <c r="I117" s="16"/>
      <c r="J117" s="16"/>
      <c r="K117" s="16"/>
      <c r="L117" s="16"/>
      <c r="M117" s="17"/>
      <c r="N117" s="17"/>
      <c r="O117" s="17"/>
      <c r="P117" s="15"/>
      <c r="Q117" s="17"/>
      <c r="R117" s="9"/>
      <c r="T117" s="8"/>
      <c r="U117" s="16"/>
      <c r="V117" s="16"/>
      <c r="W117" s="16"/>
      <c r="X117" s="16"/>
      <c r="Y117" s="16"/>
      <c r="Z117" s="9"/>
      <c r="AB117" s="8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9"/>
      <c r="BE117">
        <f>Q117</f>
        <v>0</v>
      </c>
      <c r="BF117">
        <f>IF(NOT(ISBLANK(U117)),1,0)</f>
        <v>0</v>
      </c>
    </row>
    <row r="118" spans="2:58" ht="6" customHeight="1" x14ac:dyDescent="0.25">
      <c r="B118" s="8"/>
      <c r="C118" s="3"/>
      <c r="D118" s="3"/>
      <c r="E118" s="3"/>
      <c r="F118" s="9"/>
      <c r="H118" s="8"/>
      <c r="I118" s="3"/>
      <c r="J118" s="3"/>
      <c r="K118" s="3"/>
      <c r="L118" s="3"/>
      <c r="M118" s="15"/>
      <c r="N118" s="15"/>
      <c r="O118" s="15"/>
      <c r="P118" s="15"/>
      <c r="Q118" s="15"/>
      <c r="R118" s="9"/>
      <c r="T118" s="8"/>
      <c r="U118" s="3"/>
      <c r="V118" s="3"/>
      <c r="W118" s="3"/>
      <c r="X118" s="3"/>
      <c r="Y118" s="3"/>
      <c r="Z118" s="9"/>
      <c r="AB118" s="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9"/>
    </row>
    <row r="119" spans="2:58" x14ac:dyDescent="0.25">
      <c r="B119" s="8"/>
      <c r="C119" s="16"/>
      <c r="D119" s="16"/>
      <c r="E119" s="16"/>
      <c r="F119" s="9"/>
      <c r="H119" s="8"/>
      <c r="I119" s="16"/>
      <c r="J119" s="16"/>
      <c r="K119" s="16"/>
      <c r="L119" s="16"/>
      <c r="M119" s="17"/>
      <c r="N119" s="17"/>
      <c r="O119" s="17"/>
      <c r="P119" s="15"/>
      <c r="Q119" s="17"/>
      <c r="R119" s="9"/>
      <c r="T119" s="8"/>
      <c r="U119" s="16"/>
      <c r="V119" s="16"/>
      <c r="W119" s="16"/>
      <c r="X119" s="16"/>
      <c r="Y119" s="16"/>
      <c r="Z119" s="9"/>
      <c r="AB119" s="8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9"/>
      <c r="BE119">
        <f>Q119</f>
        <v>0</v>
      </c>
      <c r="BF119">
        <f>IF(NOT(ISBLANK(U119)),1,0)</f>
        <v>0</v>
      </c>
    </row>
    <row r="120" spans="2:58" ht="6" customHeight="1" x14ac:dyDescent="0.25">
      <c r="B120" s="8"/>
      <c r="C120" s="3"/>
      <c r="D120" s="3"/>
      <c r="E120" s="3"/>
      <c r="F120" s="9"/>
      <c r="H120" s="8"/>
      <c r="I120" s="3"/>
      <c r="J120" s="3"/>
      <c r="K120" s="3"/>
      <c r="L120" s="3"/>
      <c r="M120" s="15"/>
      <c r="N120" s="15"/>
      <c r="O120" s="15"/>
      <c r="P120" s="15"/>
      <c r="Q120" s="15"/>
      <c r="R120" s="9"/>
      <c r="T120" s="8"/>
      <c r="U120" s="3"/>
      <c r="V120" s="3"/>
      <c r="W120" s="3"/>
      <c r="X120" s="3"/>
      <c r="Y120" s="3"/>
      <c r="Z120" s="9"/>
      <c r="AB120" s="8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9"/>
    </row>
    <row r="121" spans="2:58" x14ac:dyDescent="0.25">
      <c r="B121" s="8"/>
      <c r="C121" s="16"/>
      <c r="D121" s="16"/>
      <c r="E121" s="16"/>
      <c r="F121" s="9"/>
      <c r="H121" s="8"/>
      <c r="I121" s="18" t="s">
        <v>161</v>
      </c>
      <c r="J121" s="18"/>
      <c r="K121" s="18"/>
      <c r="L121" s="18"/>
      <c r="M121" s="18"/>
      <c r="N121" s="18"/>
      <c r="O121" s="18"/>
      <c r="P121" s="18"/>
      <c r="Q121" s="18"/>
      <c r="R121" s="9"/>
      <c r="T121" s="8"/>
      <c r="U121" s="39"/>
      <c r="V121" s="16"/>
      <c r="W121" s="16"/>
      <c r="X121" s="16"/>
      <c r="Y121" s="16"/>
      <c r="Z121" s="9"/>
      <c r="AB121" s="8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9"/>
      <c r="BE121" s="37">
        <f>SUM(BE41:BE119)</f>
        <v>0</v>
      </c>
      <c r="BF121">
        <f>IF(NOT(ISBLANK(U121)),1,0)</f>
        <v>0</v>
      </c>
    </row>
    <row r="122" spans="2:58" ht="6" customHeight="1" thickBot="1" x14ac:dyDescent="0.3">
      <c r="B122" s="12"/>
      <c r="C122" s="13"/>
      <c r="D122" s="13"/>
      <c r="E122" s="13"/>
      <c r="F122" s="14"/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9"/>
      <c r="T122" s="8"/>
      <c r="U122" s="3"/>
      <c r="V122" s="3"/>
      <c r="W122" s="3"/>
      <c r="X122" s="3"/>
      <c r="Y122" s="3"/>
      <c r="Z122" s="9"/>
      <c r="AB122" s="8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9"/>
    </row>
    <row r="123" spans="2:58" ht="6" customHeight="1" thickBot="1" x14ac:dyDescent="0.3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T123" s="6"/>
      <c r="U123" s="6"/>
      <c r="V123" s="6"/>
      <c r="W123" s="6"/>
      <c r="X123" s="6"/>
      <c r="Y123" s="6"/>
      <c r="Z123" s="6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</row>
    <row r="124" spans="2:58" ht="6" customHeight="1" x14ac:dyDescent="0.25"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  <c r="AB124" s="8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9"/>
    </row>
    <row r="125" spans="2:58" x14ac:dyDescent="0.25">
      <c r="B125" s="8"/>
      <c r="C125" s="30" t="s">
        <v>104</v>
      </c>
      <c r="D125" s="30"/>
      <c r="E125" s="30"/>
      <c r="F125" s="29"/>
      <c r="G125" s="29"/>
      <c r="H125" s="29"/>
      <c r="I125" s="29"/>
      <c r="J125" s="29"/>
      <c r="K125" s="29"/>
      <c r="L125" s="29"/>
      <c r="M125" s="29"/>
      <c r="N125" s="3"/>
      <c r="O125" s="30" t="s">
        <v>121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9"/>
      <c r="AB125" s="8"/>
      <c r="AC125" s="19" t="s">
        <v>150</v>
      </c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"/>
      <c r="BF125" s="37">
        <f>SUM(BF41:BF121)</f>
        <v>0</v>
      </c>
    </row>
    <row r="126" spans="2:58" x14ac:dyDescent="0.25">
      <c r="B126" s="8"/>
      <c r="C126" s="31" t="s">
        <v>105</v>
      </c>
      <c r="D126" s="3"/>
      <c r="E126" s="3"/>
      <c r="F126" s="3"/>
      <c r="G126" s="3"/>
      <c r="H126" s="3"/>
      <c r="I126" s="3"/>
      <c r="J126" s="3"/>
      <c r="K126" s="3"/>
      <c r="L126" s="3"/>
      <c r="M126" s="32"/>
      <c r="N126" s="3"/>
      <c r="O126" s="61" t="s">
        <v>123</v>
      </c>
      <c r="P126" s="3"/>
      <c r="Q126" s="3"/>
      <c r="R126" s="3"/>
      <c r="S126" s="3"/>
      <c r="T126" s="3"/>
      <c r="U126" s="3"/>
      <c r="V126" s="3"/>
      <c r="W126" s="3"/>
      <c r="X126" s="3"/>
      <c r="Y126" s="32"/>
      <c r="Z126" s="9"/>
      <c r="AB126" s="8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9"/>
    </row>
    <row r="127" spans="2:58" x14ac:dyDescent="0.25">
      <c r="B127" s="8"/>
      <c r="C127" s="31" t="s">
        <v>116</v>
      </c>
      <c r="D127" s="3"/>
      <c r="E127" s="3"/>
      <c r="F127" s="3"/>
      <c r="G127" s="3"/>
      <c r="H127" s="3"/>
      <c r="I127" s="3"/>
      <c r="J127" s="3"/>
      <c r="K127" s="3"/>
      <c r="L127" s="3"/>
      <c r="M127" s="32"/>
      <c r="N127" s="3"/>
      <c r="O127" s="31" t="s">
        <v>122</v>
      </c>
      <c r="P127" s="3"/>
      <c r="Q127" s="3"/>
      <c r="R127" s="3"/>
      <c r="S127" s="3"/>
      <c r="T127" s="3"/>
      <c r="U127" s="3"/>
      <c r="V127" s="3"/>
      <c r="W127" s="3"/>
      <c r="X127" s="3"/>
      <c r="Y127" s="32"/>
      <c r="Z127" s="9"/>
      <c r="AB127" s="8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9"/>
    </row>
    <row r="128" spans="2:58" x14ac:dyDescent="0.25">
      <c r="B128" s="8"/>
      <c r="C128" s="33" t="s">
        <v>117</v>
      </c>
      <c r="D128" s="3"/>
      <c r="E128" s="3"/>
      <c r="F128" s="3"/>
      <c r="G128" s="3"/>
      <c r="H128" s="3"/>
      <c r="I128" s="3"/>
      <c r="J128" s="3"/>
      <c r="K128" s="3"/>
      <c r="L128" s="3"/>
      <c r="M128" s="32"/>
      <c r="N128" s="3"/>
      <c r="O128" s="33" t="s">
        <v>218</v>
      </c>
      <c r="P128" s="3"/>
      <c r="Q128" s="3"/>
      <c r="R128" s="3"/>
      <c r="S128" s="3"/>
      <c r="T128" s="3"/>
      <c r="U128" s="3"/>
      <c r="V128" s="3"/>
      <c r="W128" s="3"/>
      <c r="X128" s="3"/>
      <c r="Y128" s="32"/>
      <c r="Z128" s="9"/>
      <c r="AB128" s="8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9"/>
    </row>
    <row r="129" spans="2:51" x14ac:dyDescent="0.25">
      <c r="B129" s="8"/>
      <c r="C129" s="33" t="s">
        <v>118</v>
      </c>
      <c r="D129" s="3"/>
      <c r="E129" s="3"/>
      <c r="F129" s="3"/>
      <c r="G129" s="3"/>
      <c r="H129" s="3"/>
      <c r="I129" s="3"/>
      <c r="J129" s="3"/>
      <c r="K129" s="3"/>
      <c r="L129" s="3"/>
      <c r="M129" s="32"/>
      <c r="N129" s="3"/>
      <c r="O129" s="33" t="s">
        <v>219</v>
      </c>
      <c r="P129" s="3"/>
      <c r="Q129" s="3"/>
      <c r="R129" s="3"/>
      <c r="S129" s="3"/>
      <c r="T129" s="3"/>
      <c r="U129" s="3"/>
      <c r="V129" s="3"/>
      <c r="W129" s="3"/>
      <c r="X129" s="3"/>
      <c r="Y129" s="32"/>
      <c r="Z129" s="9"/>
      <c r="AB129" s="8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9"/>
    </row>
    <row r="130" spans="2:51" x14ac:dyDescent="0.25">
      <c r="B130" s="8"/>
      <c r="C130" s="34" t="s">
        <v>119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6"/>
      <c r="N130" s="3"/>
      <c r="O130" s="34" t="s">
        <v>176</v>
      </c>
      <c r="P130" s="35"/>
      <c r="Q130" s="35"/>
      <c r="R130" s="35"/>
      <c r="S130" s="35"/>
      <c r="T130" s="35"/>
      <c r="U130" s="35"/>
      <c r="V130" s="35"/>
      <c r="W130" s="35"/>
      <c r="X130" s="35"/>
      <c r="Y130" s="36"/>
      <c r="Z130" s="9"/>
      <c r="AB130" s="8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9"/>
    </row>
    <row r="131" spans="2:51" x14ac:dyDescent="0.25"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"/>
      <c r="AB131" s="8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9"/>
    </row>
    <row r="132" spans="2:51" x14ac:dyDescent="0.25">
      <c r="B132" s="8"/>
      <c r="C132" s="52" t="s">
        <v>120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6"/>
      <c r="P132" s="53"/>
      <c r="Q132" s="53"/>
      <c r="R132" s="53"/>
      <c r="S132" s="54"/>
      <c r="U132" s="30" t="s">
        <v>125</v>
      </c>
      <c r="V132" s="41"/>
      <c r="W132" s="41"/>
      <c r="X132" s="41"/>
      <c r="Y132" s="41"/>
      <c r="Z132" s="9"/>
      <c r="AB132" s="8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9"/>
    </row>
    <row r="133" spans="2:51" x14ac:dyDescent="0.25">
      <c r="B133" s="8"/>
      <c r="C133" s="33" t="s">
        <v>159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2"/>
      <c r="U133" s="31" t="s">
        <v>126</v>
      </c>
      <c r="V133" s="3"/>
      <c r="W133" s="3"/>
      <c r="X133" s="3"/>
      <c r="Y133" s="32"/>
      <c r="Z133" s="9"/>
      <c r="AB133" s="8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9"/>
    </row>
    <row r="134" spans="2:51" x14ac:dyDescent="0.25">
      <c r="B134" s="8"/>
      <c r="C134" s="33" t="s">
        <v>160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2"/>
      <c r="U134" s="31" t="s">
        <v>127</v>
      </c>
      <c r="V134" s="3"/>
      <c r="W134" s="3"/>
      <c r="X134" s="3"/>
      <c r="Y134" s="32"/>
      <c r="Z134" s="9"/>
      <c r="AB134" s="8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9"/>
    </row>
    <row r="135" spans="2:51" x14ac:dyDescent="0.25">
      <c r="B135" s="8"/>
      <c r="C135" s="3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2"/>
      <c r="U135" s="33" t="s">
        <v>128</v>
      </c>
      <c r="V135" s="3"/>
      <c r="W135" s="3"/>
      <c r="X135" s="3"/>
      <c r="Y135" s="32"/>
      <c r="Z135" s="9"/>
      <c r="AB135" s="8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9"/>
    </row>
    <row r="136" spans="2:51" x14ac:dyDescent="0.25">
      <c r="B136" s="8"/>
      <c r="C136" s="33" t="s">
        <v>124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2"/>
      <c r="U136" s="34" t="s">
        <v>129</v>
      </c>
      <c r="V136" s="35"/>
      <c r="W136" s="35"/>
      <c r="X136" s="35"/>
      <c r="Y136" s="36"/>
      <c r="Z136" s="9"/>
      <c r="AB136" s="8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9"/>
    </row>
    <row r="137" spans="2:51" x14ac:dyDescent="0.25">
      <c r="B137" s="8"/>
      <c r="C137" s="57" t="s">
        <v>177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2"/>
      <c r="T137" s="3"/>
      <c r="U137" s="3"/>
      <c r="V137" s="3"/>
      <c r="W137" s="3"/>
      <c r="X137" s="3"/>
      <c r="Y137" s="3"/>
      <c r="Z137" s="9"/>
      <c r="AB137" s="8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9"/>
    </row>
    <row r="138" spans="2:51" x14ac:dyDescent="0.25">
      <c r="B138" s="8"/>
      <c r="C138" s="33" t="s">
        <v>178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2"/>
      <c r="T138" s="3"/>
      <c r="U138" s="52" t="s">
        <v>210</v>
      </c>
      <c r="V138" s="53"/>
      <c r="W138" s="53"/>
      <c r="X138" s="53"/>
      <c r="Y138" s="54"/>
      <c r="Z138" s="9"/>
      <c r="AB138" s="8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9"/>
    </row>
    <row r="139" spans="2:51" x14ac:dyDescent="0.25">
      <c r="B139" s="8"/>
      <c r="C139" s="33" t="s">
        <v>179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2"/>
      <c r="T139" s="3"/>
      <c r="U139" s="33" t="s">
        <v>214</v>
      </c>
      <c r="V139" s="3"/>
      <c r="W139" s="3"/>
      <c r="X139" s="3"/>
      <c r="Y139" s="32"/>
      <c r="Z139" s="9"/>
      <c r="AB139" s="8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9"/>
    </row>
    <row r="140" spans="2:51" x14ac:dyDescent="0.25">
      <c r="B140" s="8"/>
      <c r="C140" s="33" t="s">
        <v>180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2"/>
      <c r="T140" s="3"/>
      <c r="U140" s="31" t="s">
        <v>215</v>
      </c>
      <c r="V140" s="3"/>
      <c r="W140" s="3"/>
      <c r="X140" s="3"/>
      <c r="Y140" s="32"/>
      <c r="Z140" s="9"/>
      <c r="AB140" s="8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9"/>
    </row>
    <row r="141" spans="2:51" x14ac:dyDescent="0.25">
      <c r="B141" s="8"/>
      <c r="C141" s="33" t="s">
        <v>181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2"/>
      <c r="T141" s="3"/>
      <c r="U141" s="33" t="s">
        <v>211</v>
      </c>
      <c r="V141" s="3"/>
      <c r="W141" s="3"/>
      <c r="X141" s="3"/>
      <c r="Y141" s="32"/>
      <c r="Z141" s="9"/>
      <c r="AB141" s="8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9"/>
    </row>
    <row r="142" spans="2:51" x14ac:dyDescent="0.25">
      <c r="B142" s="8"/>
      <c r="C142" s="33" t="s">
        <v>182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2"/>
      <c r="T142" s="3"/>
      <c r="U142" s="33" t="s">
        <v>212</v>
      </c>
      <c r="V142" s="3"/>
      <c r="W142" s="3"/>
      <c r="X142" s="3"/>
      <c r="Y142" s="32"/>
      <c r="Z142" s="9"/>
      <c r="AB142" s="8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9"/>
    </row>
    <row r="143" spans="2:51" x14ac:dyDescent="0.25">
      <c r="B143" s="8"/>
      <c r="C143" s="57" t="s">
        <v>216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2"/>
      <c r="T143" s="3"/>
      <c r="U143" s="33" t="s">
        <v>213</v>
      </c>
      <c r="V143" s="3"/>
      <c r="W143" s="3"/>
      <c r="X143" s="3"/>
      <c r="Y143" s="32"/>
      <c r="Z143" s="9"/>
      <c r="AB143" s="8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9"/>
    </row>
    <row r="144" spans="2:51" x14ac:dyDescent="0.25">
      <c r="B144" s="8"/>
      <c r="C144" s="34" t="s">
        <v>217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"/>
      <c r="U144" s="33" t="s">
        <v>170</v>
      </c>
      <c r="V144" s="3"/>
      <c r="W144" s="3"/>
      <c r="X144" s="3"/>
      <c r="Y144" s="32"/>
      <c r="Z144" s="9"/>
      <c r="AB144" s="8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9"/>
    </row>
    <row r="145" spans="2:51" x14ac:dyDescent="0.25">
      <c r="B145" s="8"/>
      <c r="T145" s="3"/>
      <c r="U145" s="33" t="s">
        <v>171</v>
      </c>
      <c r="V145" s="3"/>
      <c r="W145" s="3"/>
      <c r="X145" s="3"/>
      <c r="Y145" s="32"/>
      <c r="Z145" s="9"/>
      <c r="AB145" s="8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9"/>
    </row>
    <row r="146" spans="2:51" x14ac:dyDescent="0.25">
      <c r="B146" s="8"/>
      <c r="C146" s="52" t="s">
        <v>209</v>
      </c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6"/>
      <c r="O146" s="56"/>
      <c r="P146" s="53"/>
      <c r="Q146" s="53"/>
      <c r="R146" s="53"/>
      <c r="S146" s="54"/>
      <c r="T146" s="3"/>
      <c r="U146" s="33" t="s">
        <v>172</v>
      </c>
      <c r="V146" s="3"/>
      <c r="W146" s="3"/>
      <c r="X146" s="3"/>
      <c r="Y146" s="32"/>
      <c r="Z146" s="9"/>
      <c r="AB146" s="8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9"/>
    </row>
    <row r="147" spans="2:51" x14ac:dyDescent="0.25">
      <c r="B147" s="8"/>
      <c r="C147" s="59" t="s">
        <v>193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2"/>
      <c r="T147" s="3"/>
      <c r="U147" s="33" t="s">
        <v>173</v>
      </c>
      <c r="V147" s="3"/>
      <c r="W147" s="3"/>
      <c r="X147" s="3"/>
      <c r="Y147" s="32"/>
      <c r="Z147" s="9"/>
      <c r="AB147" s="8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9"/>
    </row>
    <row r="148" spans="2:51" x14ac:dyDescent="0.25">
      <c r="B148" s="8"/>
      <c r="C148" s="31" t="s">
        <v>194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1">
        <v>1</v>
      </c>
      <c r="R148" s="3"/>
      <c r="S148" s="32"/>
      <c r="T148" s="3"/>
      <c r="U148" s="33" t="s">
        <v>174</v>
      </c>
      <c r="V148" s="3"/>
      <c r="W148" s="3"/>
      <c r="X148" s="3"/>
      <c r="Y148" s="32"/>
      <c r="Z148" s="9"/>
      <c r="AB148" s="8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9"/>
    </row>
    <row r="149" spans="2:51" x14ac:dyDescent="0.25">
      <c r="B149" s="8"/>
      <c r="C149" s="31" t="s">
        <v>195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1">
        <v>2</v>
      </c>
      <c r="R149" s="3"/>
      <c r="S149" s="32"/>
      <c r="T149" s="3"/>
      <c r="U149" s="34" t="s">
        <v>175</v>
      </c>
      <c r="V149" s="35"/>
      <c r="W149" s="35"/>
      <c r="X149" s="35"/>
      <c r="Y149" s="36"/>
      <c r="Z149" s="9"/>
      <c r="AB149" s="8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9"/>
    </row>
    <row r="150" spans="2:51" x14ac:dyDescent="0.25">
      <c r="B150" s="8"/>
      <c r="C150" s="31" t="s">
        <v>196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1">
        <v>3</v>
      </c>
      <c r="R150" s="3"/>
      <c r="S150" s="32"/>
      <c r="T150" s="3"/>
      <c r="Z150" s="9"/>
      <c r="AB150" s="8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9"/>
    </row>
    <row r="151" spans="2:51" ht="15" customHeight="1" x14ac:dyDescent="0.25">
      <c r="B151" s="8"/>
      <c r="C151" s="31" t="s">
        <v>197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1">
        <v>4</v>
      </c>
      <c r="R151" s="3"/>
      <c r="S151" s="32"/>
      <c r="T151" s="3"/>
      <c r="U151" s="52" t="s">
        <v>192</v>
      </c>
      <c r="V151" s="53"/>
      <c r="W151" s="53"/>
      <c r="X151" s="53"/>
      <c r="Y151" s="54"/>
      <c r="Z151" s="9"/>
      <c r="AB151" s="8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9"/>
    </row>
    <row r="152" spans="2:51" ht="15" customHeight="1" x14ac:dyDescent="0.25">
      <c r="B152" s="8"/>
      <c r="C152" s="31" t="s">
        <v>198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1">
        <v>5</v>
      </c>
      <c r="R152" s="3"/>
      <c r="S152" s="32"/>
      <c r="T152" s="3"/>
      <c r="U152" s="31" t="s">
        <v>184</v>
      </c>
      <c r="V152" s="3"/>
      <c r="W152" s="3"/>
      <c r="X152" s="3"/>
      <c r="Y152" s="32"/>
      <c r="Z152" s="9"/>
      <c r="AB152" s="8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9"/>
    </row>
    <row r="153" spans="2:51" x14ac:dyDescent="0.25">
      <c r="B153" s="8"/>
      <c r="C153" s="59" t="s">
        <v>199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1"/>
      <c r="R153" s="3"/>
      <c r="S153" s="32"/>
      <c r="T153" s="3"/>
      <c r="U153" s="31" t="s">
        <v>185</v>
      </c>
      <c r="V153" s="3"/>
      <c r="W153" s="3"/>
      <c r="X153" s="3"/>
      <c r="Y153" s="32"/>
      <c r="Z153" s="9"/>
      <c r="AB153" s="8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9"/>
    </row>
    <row r="154" spans="2:51" x14ac:dyDescent="0.25">
      <c r="B154" s="8"/>
      <c r="C154" s="31" t="s">
        <v>200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1">
        <v>0</v>
      </c>
      <c r="R154" s="3"/>
      <c r="S154" s="32"/>
      <c r="T154" s="3"/>
      <c r="U154" s="31" t="s">
        <v>186</v>
      </c>
      <c r="V154" s="3"/>
      <c r="W154" s="3"/>
      <c r="X154" s="3"/>
      <c r="Y154" s="32"/>
      <c r="Z154" s="9"/>
      <c r="AB154" s="8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"/>
    </row>
    <row r="155" spans="2:51" x14ac:dyDescent="0.25">
      <c r="B155" s="8"/>
      <c r="C155" s="31" t="s">
        <v>201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1">
        <v>1</v>
      </c>
      <c r="R155" s="3"/>
      <c r="S155" s="32"/>
      <c r="T155" s="3"/>
      <c r="U155" s="31" t="s">
        <v>187</v>
      </c>
      <c r="V155" s="3"/>
      <c r="W155" s="3"/>
      <c r="X155" s="3"/>
      <c r="Y155" s="32"/>
      <c r="Z155" s="9"/>
      <c r="AB155" s="8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"/>
    </row>
    <row r="156" spans="2:51" x14ac:dyDescent="0.25">
      <c r="B156" s="8"/>
      <c r="C156" s="31" t="s">
        <v>202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1">
        <v>2</v>
      </c>
      <c r="R156" s="3"/>
      <c r="S156" s="32"/>
      <c r="T156" s="3"/>
      <c r="U156" s="31" t="s">
        <v>188</v>
      </c>
      <c r="V156" s="3"/>
      <c r="W156" s="3"/>
      <c r="X156" s="3"/>
      <c r="Y156" s="32"/>
      <c r="Z156" s="9"/>
      <c r="AB156" s="8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"/>
    </row>
    <row r="157" spans="2:51" x14ac:dyDescent="0.25">
      <c r="B157" s="8"/>
      <c r="C157" s="31" t="s">
        <v>203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1">
        <v>3</v>
      </c>
      <c r="R157" s="3"/>
      <c r="S157" s="32"/>
      <c r="T157" s="3"/>
      <c r="U157" s="31" t="s">
        <v>189</v>
      </c>
      <c r="V157" s="3"/>
      <c r="W157" s="3"/>
      <c r="X157" s="3"/>
      <c r="Y157" s="32"/>
      <c r="Z157" s="9"/>
      <c r="AB157" s="8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9"/>
    </row>
    <row r="158" spans="2:51" x14ac:dyDescent="0.25">
      <c r="B158" s="8"/>
      <c r="C158" s="31" t="s">
        <v>204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1">
        <v>4</v>
      </c>
      <c r="R158" s="3"/>
      <c r="S158" s="32"/>
      <c r="T158" s="3"/>
      <c r="U158" s="31" t="s">
        <v>190</v>
      </c>
      <c r="V158" s="3"/>
      <c r="W158" s="3"/>
      <c r="X158" s="3"/>
      <c r="Y158" s="32"/>
      <c r="Z158" s="9"/>
      <c r="AB158" s="8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9"/>
    </row>
    <row r="159" spans="2:51" x14ac:dyDescent="0.25">
      <c r="B159" s="8"/>
      <c r="C159" s="59" t="s">
        <v>205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1"/>
      <c r="R159" s="3"/>
      <c r="S159" s="32"/>
      <c r="T159" s="3"/>
      <c r="U159" s="58" t="s">
        <v>191</v>
      </c>
      <c r="V159" s="35"/>
      <c r="W159" s="35"/>
      <c r="X159" s="35"/>
      <c r="Y159" s="36"/>
      <c r="Z159" s="9"/>
      <c r="AB159" s="8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9"/>
    </row>
    <row r="160" spans="2:51" x14ac:dyDescent="0.25">
      <c r="B160" s="8"/>
      <c r="C160" s="31" t="s">
        <v>206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1">
        <v>1</v>
      </c>
      <c r="R160" s="3"/>
      <c r="S160" s="32"/>
      <c r="T160" s="3"/>
      <c r="Z160" s="9"/>
      <c r="AB160" s="8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9"/>
    </row>
    <row r="161" spans="2:51" x14ac:dyDescent="0.25">
      <c r="B161" s="8"/>
      <c r="C161" s="31" t="s">
        <v>207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1">
        <v>2</v>
      </c>
      <c r="R161" s="3"/>
      <c r="S161" s="32"/>
      <c r="T161" s="3"/>
      <c r="U161" s="3"/>
      <c r="V161" s="3"/>
      <c r="W161" s="3"/>
      <c r="X161" s="3"/>
      <c r="Y161" s="3"/>
      <c r="Z161" s="9"/>
      <c r="AB161" s="8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9"/>
    </row>
    <row r="162" spans="2:51" x14ac:dyDescent="0.25">
      <c r="B162" s="8"/>
      <c r="C162" s="58" t="s">
        <v>208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60">
        <v>3</v>
      </c>
      <c r="R162" s="35"/>
      <c r="S162" s="36"/>
      <c r="T162" s="3"/>
      <c r="U162" s="3"/>
      <c r="V162" s="3"/>
      <c r="W162" s="3"/>
      <c r="X162" s="3"/>
      <c r="Y162" s="3"/>
      <c r="Z162" s="9"/>
      <c r="AB162" s="8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9"/>
    </row>
    <row r="163" spans="2:51" ht="15" customHeight="1" x14ac:dyDescent="0.25">
      <c r="B163" s="8"/>
      <c r="T163" s="3"/>
      <c r="U163" s="3"/>
      <c r="V163" s="3"/>
      <c r="W163" s="3"/>
      <c r="X163" s="3"/>
      <c r="Y163" s="3"/>
      <c r="Z163" s="9"/>
      <c r="AB163" s="8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9"/>
    </row>
    <row r="164" spans="2:51" x14ac:dyDescent="0.25">
      <c r="B164" s="8"/>
      <c r="T164" s="3"/>
      <c r="U164" s="3"/>
      <c r="V164" s="3"/>
      <c r="W164" s="3"/>
      <c r="X164" s="3"/>
      <c r="Y164" s="3"/>
      <c r="Z164" s="9"/>
      <c r="AB164" s="8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9"/>
    </row>
    <row r="165" spans="2:51" x14ac:dyDescent="0.25">
      <c r="B165" s="8"/>
      <c r="T165" s="3"/>
      <c r="U165" s="3"/>
      <c r="V165" s="3"/>
      <c r="W165" s="3"/>
      <c r="X165" s="3"/>
      <c r="Y165" s="3"/>
      <c r="Z165" s="9"/>
      <c r="AB165" s="8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9"/>
    </row>
    <row r="166" spans="2:51" ht="15.75" thickBot="1" x14ac:dyDescent="0.3"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4"/>
      <c r="AB166" s="12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4"/>
    </row>
    <row r="167" spans="2:51" ht="6" customHeight="1" x14ac:dyDescent="0.25"/>
  </sheetData>
  <mergeCells count="1">
    <mergeCell ref="AH59:AJ59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2" fitToWidth="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70" zoomScaleNormal="70" workbookViewId="0">
      <selection activeCell="S4" sqref="S4"/>
    </sheetView>
  </sheetViews>
  <sheetFormatPr baseColWidth="10" defaultRowHeight="15" x14ac:dyDescent="0.25"/>
  <cols>
    <col min="1" max="1" width="7.85546875" customWidth="1"/>
    <col min="2" max="2" width="4" bestFit="1" customWidth="1"/>
    <col min="3" max="3" width="4.5703125" bestFit="1" customWidth="1"/>
    <col min="4" max="4" width="4.28515625" bestFit="1" customWidth="1"/>
    <col min="5" max="5" width="3.85546875" bestFit="1" customWidth="1"/>
    <col min="6" max="6" width="5.42578125" bestFit="1" customWidth="1"/>
    <col min="7" max="7" width="5.28515625" bestFit="1" customWidth="1"/>
    <col min="8" max="9" width="4.42578125" bestFit="1" customWidth="1"/>
    <col min="10" max="11" width="5.28515625" bestFit="1" customWidth="1"/>
    <col min="12" max="12" width="5.42578125" bestFit="1" customWidth="1"/>
    <col min="13" max="14" width="6" bestFit="1" customWidth="1"/>
    <col min="15" max="15" width="5.85546875" bestFit="1" customWidth="1"/>
    <col min="16" max="16" width="5.42578125" bestFit="1" customWidth="1"/>
    <col min="17" max="17" width="4.5703125" bestFit="1" customWidth="1"/>
    <col min="18" max="18" width="23.85546875" bestFit="1" customWidth="1"/>
    <col min="19" max="19" width="32.85546875" bestFit="1" customWidth="1"/>
  </cols>
  <sheetData>
    <row r="1" spans="1:2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4" x14ac:dyDescent="0.25">
      <c r="A2" t="s">
        <v>59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101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86</v>
      </c>
      <c r="U2" t="s">
        <v>97</v>
      </c>
      <c r="V2" t="s">
        <v>98</v>
      </c>
      <c r="W2" t="s">
        <v>99</v>
      </c>
      <c r="X2" t="s">
        <v>100</v>
      </c>
    </row>
    <row r="3" spans="1:24" x14ac:dyDescent="0.25">
      <c r="A3" t="s">
        <v>67</v>
      </c>
      <c r="B3">
        <v>7</v>
      </c>
      <c r="C3">
        <v>13</v>
      </c>
      <c r="D3">
        <v>10</v>
      </c>
      <c r="E3">
        <v>5</v>
      </c>
      <c r="F3">
        <v>0</v>
      </c>
      <c r="G3">
        <v>0</v>
      </c>
      <c r="H3">
        <v>0</v>
      </c>
      <c r="I3">
        <v>1</v>
      </c>
      <c r="J3">
        <v>-1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 s="23" t="s">
        <v>96</v>
      </c>
      <c r="S3" s="23" t="s">
        <v>110</v>
      </c>
    </row>
    <row r="4" spans="1:24" x14ac:dyDescent="0.25">
      <c r="A4" t="s">
        <v>64</v>
      </c>
      <c r="B4">
        <v>13</v>
      </c>
      <c r="C4">
        <v>10</v>
      </c>
      <c r="D4">
        <v>7</v>
      </c>
      <c r="E4">
        <v>5</v>
      </c>
      <c r="F4">
        <v>0</v>
      </c>
      <c r="G4">
        <v>1</v>
      </c>
      <c r="H4">
        <v>0</v>
      </c>
      <c r="I4">
        <v>0</v>
      </c>
      <c r="J4">
        <v>-1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 t="s">
        <v>89</v>
      </c>
      <c r="S4" s="23" t="s">
        <v>93</v>
      </c>
    </row>
    <row r="5" spans="1:24" x14ac:dyDescent="0.25">
      <c r="A5" t="s">
        <v>60</v>
      </c>
      <c r="B5">
        <v>7</v>
      </c>
      <c r="C5">
        <v>13</v>
      </c>
      <c r="D5">
        <v>10</v>
      </c>
      <c r="E5">
        <v>5</v>
      </c>
      <c r="F5">
        <v>-1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 t="s">
        <v>87</v>
      </c>
      <c r="S5" s="23" t="s">
        <v>94</v>
      </c>
    </row>
    <row r="6" spans="1:24" x14ac:dyDescent="0.25">
      <c r="A6" t="s">
        <v>62</v>
      </c>
      <c r="B6">
        <v>10</v>
      </c>
      <c r="C6">
        <v>10</v>
      </c>
      <c r="D6">
        <v>10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23" t="s">
        <v>88</v>
      </c>
    </row>
    <row r="7" spans="1:24" x14ac:dyDescent="0.25">
      <c r="A7" t="s">
        <v>65</v>
      </c>
      <c r="B7">
        <v>7</v>
      </c>
      <c r="C7">
        <v>10</v>
      </c>
      <c r="D7">
        <v>13</v>
      </c>
      <c r="E7">
        <v>5</v>
      </c>
      <c r="F7">
        <v>0</v>
      </c>
      <c r="G7">
        <v>0</v>
      </c>
      <c r="H7">
        <v>0</v>
      </c>
      <c r="I7">
        <v>-1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23" t="s">
        <v>85</v>
      </c>
      <c r="S7" s="23" t="s">
        <v>95</v>
      </c>
    </row>
    <row r="8" spans="1:24" x14ac:dyDescent="0.25">
      <c r="A8" t="s">
        <v>66</v>
      </c>
      <c r="B8">
        <v>13</v>
      </c>
      <c r="C8">
        <v>7</v>
      </c>
      <c r="D8">
        <v>10</v>
      </c>
      <c r="E8">
        <v>5</v>
      </c>
      <c r="F8">
        <v>1</v>
      </c>
      <c r="G8">
        <v>0</v>
      </c>
      <c r="H8">
        <v>-1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89</v>
      </c>
    </row>
    <row r="9" spans="1:24" x14ac:dyDescent="0.25">
      <c r="A9" t="s">
        <v>63</v>
      </c>
      <c r="B9">
        <v>10</v>
      </c>
      <c r="C9">
        <v>13</v>
      </c>
      <c r="D9">
        <v>7</v>
      </c>
      <c r="E9">
        <v>4</v>
      </c>
      <c r="F9">
        <v>-1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 t="s">
        <v>87</v>
      </c>
      <c r="S9" s="23" t="s">
        <v>92</v>
      </c>
    </row>
    <row r="10" spans="1:24" x14ac:dyDescent="0.25">
      <c r="A10" t="s">
        <v>61</v>
      </c>
      <c r="B10">
        <v>7</v>
      </c>
      <c r="C10">
        <v>10</v>
      </c>
      <c r="D10">
        <v>13</v>
      </c>
      <c r="E10">
        <v>4</v>
      </c>
      <c r="F10">
        <v>0</v>
      </c>
      <c r="G10">
        <v>-1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 s="23" t="s">
        <v>90</v>
      </c>
      <c r="S10" s="23" t="s">
        <v>91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69</vt:i4>
      </vt:variant>
    </vt:vector>
  </HeadingPairs>
  <TitlesOfParts>
    <vt:vector size="71" baseType="lpstr">
      <vt:lpstr>RECTO</vt:lpstr>
      <vt:lpstr>RACE</vt:lpstr>
      <vt:lpstr>AmeAST</vt:lpstr>
      <vt:lpstr>AmeDET</vt:lpstr>
      <vt:lpstr>AmeINS</vt:lpstr>
      <vt:lpstr>AmeINT</vt:lpstr>
      <vt:lpstr>AmePHY</vt:lpstr>
      <vt:lpstr>AmeROB</vt:lpstr>
      <vt:lpstr>BasAST</vt:lpstr>
      <vt:lpstr>BasDET</vt:lpstr>
      <vt:lpstr>BasePM</vt:lpstr>
      <vt:lpstr>BasePO</vt:lpstr>
      <vt:lpstr>BasePV</vt:lpstr>
      <vt:lpstr>BasINS</vt:lpstr>
      <vt:lpstr>BasINT</vt:lpstr>
      <vt:lpstr>BasPHY</vt:lpstr>
      <vt:lpstr>BasROB</vt:lpstr>
      <vt:lpstr>DepBAT</vt:lpstr>
      <vt:lpstr>DepCOM</vt:lpstr>
      <vt:lpstr>DepMAN</vt:lpstr>
      <vt:lpstr>DepMOU</vt:lpstr>
      <vt:lpstr>DepPER</vt:lpstr>
      <vt:lpstr>DepRAI</vt:lpstr>
      <vt:lpstr>FT</vt:lpstr>
      <vt:lpstr>InitBAT</vt:lpstr>
      <vt:lpstr>InitCOM</vt:lpstr>
      <vt:lpstr>InitMAN</vt:lpstr>
      <vt:lpstr>InitMAT</vt:lpstr>
      <vt:lpstr>InitMOU</vt:lpstr>
      <vt:lpstr>InitPER</vt:lpstr>
      <vt:lpstr>InitRAI</vt:lpstr>
      <vt:lpstr>RacAST</vt:lpstr>
      <vt:lpstr>RacBAT</vt:lpstr>
      <vt:lpstr>RacCOM</vt:lpstr>
      <vt:lpstr>RacDET</vt:lpstr>
      <vt:lpstr>Race</vt:lpstr>
      <vt:lpstr>RacesData</vt:lpstr>
      <vt:lpstr>RacINS</vt:lpstr>
      <vt:lpstr>RacINT</vt:lpstr>
      <vt:lpstr>RacMAN</vt:lpstr>
      <vt:lpstr>RacMOU</vt:lpstr>
      <vt:lpstr>RacPER</vt:lpstr>
      <vt:lpstr>RacPHY</vt:lpstr>
      <vt:lpstr>RacRAI</vt:lpstr>
      <vt:lpstr>RacROB</vt:lpstr>
      <vt:lpstr>RangAfflux</vt:lpstr>
      <vt:lpstr>RangArriviste</vt:lpstr>
      <vt:lpstr>RangEndurance</vt:lpstr>
      <vt:lpstr>RangMAG</vt:lpstr>
      <vt:lpstr>RangOPP</vt:lpstr>
      <vt:lpstr>RangSAN</vt:lpstr>
      <vt:lpstr>RgCourBAT</vt:lpstr>
      <vt:lpstr>RgCourCOM</vt:lpstr>
      <vt:lpstr>RgCourMAG</vt:lpstr>
      <vt:lpstr>RgCourMAN</vt:lpstr>
      <vt:lpstr>RgCourMOU</vt:lpstr>
      <vt:lpstr>RgCourOPP</vt:lpstr>
      <vt:lpstr>RgCourPER</vt:lpstr>
      <vt:lpstr>RgCourRAI</vt:lpstr>
      <vt:lpstr>RgCourSAN</vt:lpstr>
      <vt:lpstr>ScoreDET</vt:lpstr>
      <vt:lpstr>ScoreINS</vt:lpstr>
      <vt:lpstr>ScoreROB</vt:lpstr>
      <vt:lpstr>SommeAction</vt:lpstr>
      <vt:lpstr>SommeAmelio</vt:lpstr>
      <vt:lpstr>SommeAttribut</vt:lpstr>
      <vt:lpstr>SommeFormation</vt:lpstr>
      <vt:lpstr>SommeTalent</vt:lpstr>
      <vt:lpstr>SommeTechnique</vt:lpstr>
      <vt:lpstr>XPTotal</vt:lpstr>
      <vt:lpstr>RECTO!Zone_d_impression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2014-10-13T10:42:48Z</dcterms:modified>
</cp:coreProperties>
</file>